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70" windowWidth="16080" windowHeight="8775" activeTab="0"/>
  </bookViews>
  <sheets>
    <sheet name="Лист1 (2)" sheetId="1" r:id="rId1"/>
    <sheet name="Лист1" sheetId="2" r:id="rId2"/>
  </sheets>
  <definedNames>
    <definedName name="_xlnm.Print_Titles" localSheetId="0">'Лист1 (2)'!$3:$3</definedName>
    <definedName name="_xlnm.Print_Area" localSheetId="0">'Лист1 (2)'!$A$1:$N$154</definedName>
  </definedNames>
  <calcPr fullCalcOnLoad="1"/>
</workbook>
</file>

<file path=xl/sharedStrings.xml><?xml version="1.0" encoding="utf-8"?>
<sst xmlns="http://schemas.openxmlformats.org/spreadsheetml/2006/main" count="557" uniqueCount="337">
  <si>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</si>
  <si>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</si>
  <si>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</si>
  <si>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</si>
  <si>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</si>
  <si>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</si>
  <si>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</si>
  <si>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</si>
  <si>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</si>
  <si>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</si>
  <si>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</si>
  <si>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</si>
  <si>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</si>
  <si>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</si>
  <si>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</si>
  <si>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</si>
  <si>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</si>
  <si>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</si>
  <si>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</si>
  <si>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</si>
  <si>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</si>
  <si>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</si>
  <si>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</si>
  <si>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</si>
  <si>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</si>
  <si>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</si>
  <si>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</si>
  <si>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</si>
  <si>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</si>
  <si>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</si>
  <si>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</si>
  <si>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</si>
  <si>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</si>
  <si>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</si>
  <si>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</si>
  <si>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</si>
  <si>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</si>
  <si>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</si>
  <si>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</si>
  <si>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</si>
  <si>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</si>
  <si>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</si>
  <si>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</si>
  <si>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</si>
  <si>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</si>
  <si>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</si>
  <si>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</si>
  <si>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</si>
  <si>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</si>
  <si>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</si>
  <si>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</si>
  <si>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</si>
  <si>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</si>
  <si>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</si>
  <si>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</si>
  <si>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</si>
  <si>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</si>
  <si>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</si>
  <si>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</si>
  <si>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</si>
  <si>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</si>
  <si>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</si>
  <si>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</si>
  <si>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</si>
  <si>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</si>
  <si>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</si>
  <si>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</si>
  <si>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</si>
  <si>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</si>
  <si>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</si>
  <si>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</si>
  <si>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</si>
  <si>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</si>
  <si>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</si>
  <si>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</si>
  <si>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</si>
  <si>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</si>
  <si>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</si>
  <si>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</si>
  <si>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</si>
  <si>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</si>
  <si>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</si>
  <si>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</si>
  <si>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</si>
  <si>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</si>
  <si>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</si>
  <si>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</si>
  <si>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</si>
  <si>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</si>
  <si>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</si>
  <si>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</si>
  <si>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</si>
  <si>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</si>
  <si>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</si>
  <si>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</si>
  <si>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1241</t>
  </si>
  <si>
    <t>Рішення сесії міської ради  від 08 грудня 2020 року № 1257</t>
  </si>
  <si>
    <t>Рішення сесії міської ради  від 08 грудня 2020 року № 1244</t>
  </si>
  <si>
    <t>Рішення сесії міської ради  від 08 грудня 2020 року № 1250</t>
  </si>
  <si>
    <t>Рішення сесії міської ради  від 08 грудня 2020 року № 1289</t>
  </si>
  <si>
    <t>Рішення сесії міської ради  від 08 грудня 2020 року № 1287</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</si>
  <si>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</si>
  <si>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</si>
  <si>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</si>
  <si>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</si>
  <si>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</si>
  <si>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</si>
  <si>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</si>
  <si>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</si>
  <si>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</si>
  <si>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</si>
  <si>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</si>
  <si>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</si>
  <si>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</si>
  <si>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</si>
  <si>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</si>
  <si>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</si>
  <si>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</si>
  <si>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</si>
  <si>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Соціальний захист фізичних осіб, які надають соціальні послуги з догляду на непрофесійній основі на території Новгород-Сіверської міської територіальної громади, на 2022-2025 роки</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</si>
  <si>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</si>
  <si>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</si>
  <si>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</si>
  <si>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</si>
  <si>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</si>
  <si>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</si>
  <si>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</si>
  <si>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</si>
  <si>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</si>
  <si>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</si>
  <si>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</si>
  <si>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</si>
  <si>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</si>
  <si>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</si>
  <si>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</si>
  <si>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</si>
  <si>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</si>
  <si>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</si>
  <si>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</si>
  <si>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</si>
  <si>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</si>
  <si>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</si>
  <si>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</si>
  <si>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</si>
  <si>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</si>
  <si>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</si>
  <si>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</si>
  <si>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</si>
  <si>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</si>
  <si>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</si>
  <si>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</si>
  <si>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</si>
  <si>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</si>
  <si>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</si>
  <si>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</si>
  <si>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</si>
  <si>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</si>
  <si>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</si>
  <si>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</si>
  <si>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</si>
  <si>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</si>
  <si>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</si>
  <si>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</si>
  <si>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</si>
  <si>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</si>
  <si>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0613133</t>
  </si>
  <si>
    <t>0615012</t>
  </si>
  <si>
    <t>0613140</t>
  </si>
  <si>
    <t>Програма юридичного обслуговування Новгород-Сіверської міської ради Чернігівської області на 2022 - 2025 роки</t>
  </si>
  <si>
    <t>Рішення сесії міської ради  від 03 грудня 2021 року № 485</t>
  </si>
  <si>
    <t>Рішення сесії міської ради  від 03 грудня 2021 року № 440</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</si>
  <si>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</si>
  <si>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</si>
  <si>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</si>
  <si>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</si>
  <si>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</si>
  <si>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</si>
  <si>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</si>
  <si>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</si>
  <si>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</si>
  <si>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</si>
  <si>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</si>
  <si>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</si>
  <si>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</si>
  <si>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</si>
  <si>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</si>
  <si>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</si>
  <si>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</si>
  <si>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</si>
  <si>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</si>
  <si>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</si>
  <si>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</si>
  <si>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</si>
  <si>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</si>
  <si>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</si>
  <si>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</si>
  <si>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</si>
  <si>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</si>
  <si>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</si>
  <si>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</si>
  <si>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</si>
  <si>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</si>
  <si>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</si>
  <si>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</si>
  <si>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</si>
  <si>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Рішення сесії міської ради  від 03 грудя 2021 року № 488</t>
  </si>
  <si>
    <t>Рішення сесії міської ради  від 03 грудня 2021 року № 467</t>
  </si>
  <si>
    <t>Рішення сесії міської ради  від 03 грудня 2021 року № 449</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</si>
  <si>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</si>
  <si>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</si>
  <si>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</si>
  <si>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</si>
  <si>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</si>
  <si>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Рішення сесії міської ради  від 03 грудня 2021 року № 493</t>
  </si>
  <si>
    <t>Рішення сесії міської ради  від 03 грудня 2021 року № 472</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</si>
  <si>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</si>
  <si>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Рішення сесії міської ради  від 03 грудня 2021 року № 476</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</si>
  <si>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</si>
  <si>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</si>
  <si>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</si>
  <si>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</si>
  <si>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</si>
  <si>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Рішення сесії міської ради  від 03 грудня 2021 року № 484</t>
  </si>
  <si>
    <t>Рішення сесії міської ради  від 03 грудня 2021 року № 483</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</si>
  <si>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</si>
  <si>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</si>
  <si>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</si>
  <si>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</si>
  <si>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</si>
  <si>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</si>
  <si>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</si>
  <si>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</si>
  <si>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</si>
  <si>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</si>
  <si>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</si>
  <si>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Рішення сесії міської ради  від 03 грудня 2021 року № 480</t>
  </si>
  <si>
    <t>0610000</t>
  </si>
  <si>
    <t>Програма розвитку фізичної культури і спорту Новгород-Сіверської міської територіальної громади на 2022-2025 роки</t>
  </si>
  <si>
    <t>Рішення сесії міської ради від 03 грудня 2021 року № 479</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</si>
  <si>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</si>
  <si>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</si>
  <si>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</si>
  <si>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Рішення сесії міської ради  від 14 липня 2021 року № 275 (зі змінами)</t>
  </si>
  <si>
    <t>0611142</t>
  </si>
  <si>
    <t>0611181</t>
  </si>
  <si>
    <t>0617321</t>
  </si>
  <si>
    <t xml:space="preserve">Рішення сесії міської ради від 04 грудня 2019 року № 975                                (зі змінами)      </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</si>
  <si>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</si>
  <si>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</si>
  <si>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</si>
  <si>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</si>
  <si>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</si>
  <si>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</si>
  <si>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Міська рада -39 232, Кошти фонду-26 160; ЦНСП - 4 904, Кошти Фонду - 3 270</t>
  </si>
  <si>
    <t>УСЗН - 4 904, Кошти Фонду - 3 270</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</si>
  <si>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</si>
  <si>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</si>
  <si>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</si>
  <si>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</si>
  <si>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</si>
  <si>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</si>
  <si>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</si>
  <si>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</si>
  <si>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</si>
  <si>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15)</t>
  </si>
  <si>
    <t>Рішення сесії міської ради                      від 03 грудня 2021 року № 492</t>
  </si>
  <si>
    <t>СФ_54 500</t>
  </si>
  <si>
    <t>ЗФ-100 000; СФ-9 400</t>
  </si>
  <si>
    <t>Зф-3 027 870; СФ-570 000</t>
  </si>
  <si>
    <t>ЗФ-65 400; СФ- 80 000</t>
  </si>
  <si>
    <t>Рішення сесії міської ради                      від 15 грудня 2022 року № 745</t>
  </si>
  <si>
    <t>Рішення сесії міської ради  від 03 грудня 2021 року № 444                   (зі змінами)</t>
  </si>
  <si>
    <t>Рішення сесії міської ради  від 03 грудня 2021 року № 437                        (зі змінами)</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</si>
  <si>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</si>
  <si>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</si>
  <si>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</si>
  <si>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</si>
  <si>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</si>
  <si>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03 грудня 2021 року № 462                    (зі змінами)</t>
  </si>
  <si>
    <t>Рішення сесії міської ради  від 26 жовтня 2021 року № 369                    (зі змінами)</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</si>
  <si>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</si>
  <si>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</si>
  <si>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Рішення сесії міської ради  від 03 грудня 2021 року № 460                         (зі змінами)</t>
  </si>
  <si>
    <t>Рішення сесії міської ради  від 03 грудня 2021 року № 464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</si>
  <si>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</si>
  <si>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475                       (зі змінами)</t>
  </si>
  <si>
    <t>Рішення сесії міської ради  від 03 грудня 2021 року № 470                                   (зі змінами)</t>
  </si>
  <si>
    <t>Рішення сесії міської ради  від 03 грудня 2021 року № 469                            (зі змінами)</t>
  </si>
  <si>
    <t>Рішення сесії міської ради  від 03 грудня 2021 року № 463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</si>
  <si>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</si>
  <si>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</si>
  <si>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Рішення сесії міської ради  від 04 грудня 2019 року № 975                  (зі змінами)</t>
  </si>
  <si>
    <t>Рішення сесії міської ради  від 21 лютого 2022 року № 592                      (зі змінами)</t>
  </si>
  <si>
    <t>Рішення сесії міської ради  від 21 лютого 2022 року № 592                                            (зі змінами)</t>
  </si>
  <si>
    <t>Соціальна підтримка учасників АТО, ООС, Захисників і Захисниць України, членів їх сіфмей, а ткаож членів сімей військовослужбовціфв,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</si>
  <si>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Соціальний захистта підтримка внутрішньо переміщених осіб Новгород-Сіверської міської територіальної громади на 2022-2025 роки</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</si>
  <si>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</si>
  <si>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Рішення сесії міської ради  від 03 грудня 2021 року № 455 (зі змінами)</t>
  </si>
  <si>
    <t xml:space="preserve">Програма інформатизації  відділу культури і туризму Новгород-Сіверської міської  ради Чернігівської області на 2023-2025 роки                                                                                                        </t>
  </si>
  <si>
    <t xml:space="preserve">Рішення сесії міської ради  від          15 грудня 2022 року № 747 </t>
  </si>
  <si>
    <t>Рішення сесії міської ради від 15 грудня 2022 року № 762</t>
  </si>
  <si>
    <t>Програма надання допомоги підрозділам охорони кордону 105 прикордонного загону імені князя Володимира Великого на 2023 рік</t>
  </si>
  <si>
    <t>Програма надання безоплатної правової допомоги населенню Новгород-Сіверської міської територіальної громади на 2023 рік</t>
  </si>
  <si>
    <t xml:space="preserve">Рішення сесії міської ради від            15 грудня 2022 року № 738 </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</si>
  <si>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лютого 2023 року </t>
  </si>
  <si>
    <t>Програма профілактики правопорушень на території населених пунктів Новгород-Сіверської міської територіальної громади на 2023 рік</t>
  </si>
  <si>
    <t>Рішення сесії міської ради від           27 січня 2023 року № 779</t>
  </si>
  <si>
    <t>Рішення сесії міської ради  від          27 cічня 2023 року № 778</t>
  </si>
  <si>
    <t>Фактично використано станом на 01 лютого 2023 року</t>
  </si>
  <si>
    <t>Залишок асигнувань до кінця року</t>
  </si>
  <si>
    <t>ЗФ-8 700 100; СФ-11 605 346</t>
  </si>
  <si>
    <t>Зф-210 300; СФ-56 798</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</si>
  <si>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</si>
  <si>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Рішення сесії міської ради від           27 січня 2023 року № 775</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</si>
  <si>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</si>
  <si>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</si>
  <si>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</si>
  <si>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</si>
  <si>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</si>
  <si>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заправка картриджів, обслуговування програми</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</si>
  <si>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</si>
  <si>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</si>
  <si>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</si>
  <si>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Оплата праці і нарахування на заробітну плату працівникам, задіяним у благоустрої; придбання матеріалів, оплата послуг</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</si>
  <si>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</si>
  <si>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</si>
  <si>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виготовлення технічної документації з землеустрою (погашена кредиторська заборгованість)</t>
  </si>
  <si>
    <t>членські внески до Асоціацій</t>
  </si>
  <si>
    <t>ПММ</t>
  </si>
  <si>
    <t>оплата праці і нарахування на заробітну плату, придбання предметів, матеріалів, обладнання та інвентарю</t>
  </si>
  <si>
    <t>погашена кредиторська заборгованість 2022 року за придбані принтери</t>
  </si>
  <si>
    <t>погашення кредиторської заборгованості за 2022 рік(53 024 грн)</t>
  </si>
  <si>
    <t>погашення кредиторської заборгованості за 2022 рік(10 519 грн), ПММ,запчастини, господарчі товари -50 945 грн, відрядження -3 050 грн</t>
  </si>
  <si>
    <t>погашена кредиторська заборгованість за 2022 рік(7 391 грн), ПММ -1 070 грн, відрядження - 300 грн</t>
  </si>
  <si>
    <t>пальне, відрядження</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</si>
  <si>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ромади, здійснення представницьких та інших заходів  на 2022-2025 роки
</t>
  </si>
  <si>
    <t>представницькі видатки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</si>
</sst>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7">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sz val="1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b/>
      <sz val="26"/>
      <color indexed="8"/>
      <name val="Times New Roman"/>
      <family val="1"/>
    </font>
    <font>
      <sz val="22"/>
      <color indexed="60"/>
      <name val="Times New Roman"/>
      <family val="1"/>
    </font>
    <font>
      <i/>
      <sz val="24"/>
      <color indexed="60"/>
      <name val="Times New Roman"/>
      <family val="1"/>
    </font>
    <font>
      <i/>
      <sz val="24"/>
      <color indexed="8"/>
      <name val="Times New Roman"/>
      <family val="1"/>
    </font>
    <font>
      <sz val="22"/>
      <color indexed="8"/>
      <name val="Times New Roman"/>
      <family val="1"/>
    </font>
    <font>
      <sz val="20"/>
      <color indexed="8"/>
      <name val="Times New Roman"/>
      <family val="1"/>
    </font>
    <font>
      <sz val="24"/>
      <color indexed="10"/>
      <name val="Times New Roman"/>
      <family val="1"/>
    </font>
    <font>
      <sz val="24"/>
      <color indexed="8"/>
      <name val="Times New Roman Cyr"/>
      <family val="0"/>
    </font>
    <font>
      <i/>
      <sz val="2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sz val="1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b/>
      <sz val="26"/>
      <color theme="1"/>
      <name val="Times New Roman"/>
      <family val="1"/>
    </font>
    <font>
      <sz val="22"/>
      <color rgb="FFC00000"/>
      <name val="Times New Roman"/>
      <family val="1"/>
    </font>
    <font>
      <i/>
      <sz val="24"/>
      <color rgb="FFC00000"/>
      <name val="Times New Roman"/>
      <family val="1"/>
    </font>
    <font>
      <i/>
      <sz val="24"/>
      <color theme="1"/>
      <name val="Times New Roman"/>
      <family val="1"/>
    </font>
    <font>
      <sz val="22"/>
      <color theme="1"/>
      <name val="Times New Roman"/>
      <family val="1"/>
    </font>
    <font>
      <sz val="20"/>
      <color theme="1"/>
      <name val="Times New Roman"/>
      <family val="1"/>
    </font>
    <font>
      <sz val="24"/>
      <color rgb="FFFF0000"/>
      <name val="Times New Roman"/>
      <family val="1"/>
    </font>
    <font>
      <sz val="24"/>
      <color theme="1"/>
      <name val="Times New Roman Cyr"/>
      <family val="0"/>
    </font>
    <font>
      <i/>
      <sz val="22"/>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7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7" borderId="7" applyNumberFormat="0" applyAlignment="0" applyProtection="0"/>
    <xf numFmtId="0" fontId="81" fillId="0" borderId="0" applyNumberFormat="0" applyFill="0" applyBorder="0" applyAlignment="0" applyProtection="0"/>
    <xf numFmtId="0" fontId="82" fillId="28" borderId="0" applyNumberFormat="0" applyBorder="0" applyAlignment="0" applyProtection="0"/>
    <xf numFmtId="0" fontId="20" fillId="0" borderId="0">
      <alignment/>
      <protection/>
    </xf>
    <xf numFmtId="0" fontId="4" fillId="0" borderId="0">
      <alignment/>
      <protection/>
    </xf>
    <xf numFmtId="0" fontId="83"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1" borderId="0" applyNumberFormat="0" applyBorder="0" applyAlignment="0" applyProtection="0"/>
  </cellStyleXfs>
  <cellXfs count="286">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25" xfId="0" applyFont="1" applyFill="1" applyBorder="1" applyAlignment="1">
      <alignment wrapText="1"/>
    </xf>
    <xf numFmtId="0" fontId="15" fillId="34" borderId="0" xfId="0" applyFont="1" applyFill="1" applyAlignment="1">
      <alignment horizontal="center"/>
    </xf>
    <xf numFmtId="0" fontId="89" fillId="34" borderId="0" xfId="54" applyFont="1" applyFill="1" applyBorder="1" applyAlignment="1" applyProtection="1">
      <alignment horizontal="center" vertical="center" wrapText="1"/>
      <protection locked="0"/>
    </xf>
    <xf numFmtId="0" fontId="90" fillId="34" borderId="0" xfId="0" applyFont="1" applyFill="1" applyAlignment="1">
      <alignment wrapText="1"/>
    </xf>
    <xf numFmtId="0" fontId="90" fillId="34" borderId="21" xfId="0" applyFont="1" applyFill="1" applyBorder="1" applyAlignment="1">
      <alignment horizontal="center" vertical="center" wrapText="1"/>
    </xf>
    <xf numFmtId="0" fontId="90" fillId="34" borderId="0" xfId="0" applyFont="1" applyFill="1" applyAlignment="1">
      <alignment horizontal="center"/>
    </xf>
    <xf numFmtId="0" fontId="90" fillId="34" borderId="13" xfId="0" applyFont="1" applyFill="1" applyBorder="1" applyAlignment="1">
      <alignment horizontal="center" vertical="center" wrapText="1"/>
    </xf>
    <xf numFmtId="0" fontId="13" fillId="34" borderId="0" xfId="0" applyFont="1" applyFill="1" applyAlignment="1">
      <alignment wrapText="1"/>
    </xf>
    <xf numFmtId="0" fontId="15" fillId="34" borderId="26" xfId="0" applyFont="1" applyFill="1" applyBorder="1" applyAlignment="1">
      <alignment wrapText="1"/>
    </xf>
    <xf numFmtId="0" fontId="15" fillId="34" borderId="27"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3" fontId="90" fillId="34" borderId="28" xfId="0" applyNumberFormat="1" applyFont="1" applyFill="1" applyBorder="1" applyAlignment="1">
      <alignment wrapText="1"/>
    </xf>
    <xf numFmtId="0" fontId="90" fillId="34" borderId="29" xfId="0" applyFont="1" applyFill="1" applyBorder="1" applyAlignment="1">
      <alignment wrapText="1"/>
    </xf>
    <xf numFmtId="0" fontId="90" fillId="34" borderId="24" xfId="0" applyFont="1" applyFill="1" applyBorder="1" applyAlignment="1">
      <alignment wrapText="1"/>
    </xf>
    <xf numFmtId="3" fontId="90" fillId="34" borderId="0" xfId="0" applyNumberFormat="1" applyFont="1" applyFill="1" applyAlignment="1">
      <alignment wrapText="1"/>
    </xf>
    <xf numFmtId="0" fontId="90" fillId="34" borderId="18" xfId="0" applyNumberFormat="1" applyFont="1" applyFill="1" applyBorder="1" applyAlignment="1">
      <alignment horizontal="center" vertical="center" wrapText="1"/>
    </xf>
    <xf numFmtId="3" fontId="90" fillId="34" borderId="30" xfId="0" applyNumberFormat="1" applyFont="1" applyFill="1" applyBorder="1" applyAlignment="1">
      <alignment wrapText="1"/>
    </xf>
    <xf numFmtId="0" fontId="90" fillId="34" borderId="31" xfId="0" applyFont="1" applyFill="1" applyBorder="1" applyAlignment="1">
      <alignment wrapText="1"/>
    </xf>
    <xf numFmtId="3" fontId="90"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5" borderId="32" xfId="0" applyNumberFormat="1" applyFont="1" applyFill="1" applyBorder="1" applyAlignment="1">
      <alignment horizontal="center" vertical="center" wrapText="1"/>
    </xf>
    <xf numFmtId="3" fontId="13" fillId="34" borderId="33" xfId="0" applyNumberFormat="1" applyFont="1" applyFill="1" applyBorder="1" applyAlignment="1">
      <alignment wrapText="1"/>
    </xf>
    <xf numFmtId="3" fontId="13" fillId="34" borderId="34"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1" fillId="34" borderId="0" xfId="0" applyFont="1" applyFill="1" applyBorder="1" applyAlignment="1">
      <alignment wrapText="1"/>
    </xf>
    <xf numFmtId="0" fontId="91"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0" fillId="34" borderId="24" xfId="0" applyNumberFormat="1" applyFont="1" applyFill="1" applyBorder="1" applyAlignment="1">
      <alignment horizontal="center" vertical="center" wrapText="1"/>
    </xf>
    <xf numFmtId="0" fontId="90" fillId="34" borderId="24" xfId="0" applyFont="1" applyFill="1" applyBorder="1" applyAlignment="1">
      <alignment horizontal="center" vertical="center" wrapText="1"/>
    </xf>
    <xf numFmtId="49" fontId="90" fillId="34" borderId="24" xfId="0" applyNumberFormat="1" applyFont="1" applyFill="1" applyBorder="1" applyAlignment="1">
      <alignment horizontal="center" vertical="center" wrapText="1"/>
    </xf>
    <xf numFmtId="3" fontId="90" fillId="34" borderId="24" xfId="0" applyNumberFormat="1" applyFont="1" applyFill="1" applyBorder="1" applyAlignment="1">
      <alignment horizontal="center" vertical="center" wrapText="1"/>
    </xf>
    <xf numFmtId="0" fontId="90" fillId="34" borderId="24" xfId="0" applyFont="1" applyFill="1" applyBorder="1" applyAlignment="1">
      <alignment horizontal="center" wrapText="1"/>
    </xf>
    <xf numFmtId="0" fontId="90" fillId="34" borderId="24" xfId="0" applyFont="1" applyFill="1" applyBorder="1" applyAlignment="1">
      <alignment horizontal="justify"/>
    </xf>
    <xf numFmtId="0" fontId="92" fillId="34" borderId="24" xfId="0" applyNumberFormat="1" applyFont="1" applyFill="1" applyBorder="1" applyAlignment="1">
      <alignment horizontal="center" vertical="center" wrapText="1"/>
    </xf>
    <xf numFmtId="0" fontId="93"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wrapText="1"/>
    </xf>
    <xf numFmtId="0" fontId="13" fillId="36" borderId="24" xfId="0" applyNumberFormat="1" applyFont="1" applyFill="1" applyBorder="1" applyAlignment="1">
      <alignment horizontal="center" vertical="center" wrapText="1"/>
    </xf>
    <xf numFmtId="49" fontId="13" fillId="36" borderId="24" xfId="0" applyNumberFormat="1" applyFont="1" applyFill="1" applyBorder="1" applyAlignment="1">
      <alignment horizontal="center" vertical="center" wrapText="1"/>
    </xf>
    <xf numFmtId="0" fontId="13" fillId="36" borderId="24" xfId="0" applyFont="1" applyFill="1" applyBorder="1" applyAlignment="1">
      <alignment horizontal="center" vertical="center" wrapText="1"/>
    </xf>
    <xf numFmtId="3" fontId="13" fillId="36" borderId="24" xfId="0" applyNumberFormat="1" applyFont="1" applyFill="1" applyBorder="1" applyAlignment="1">
      <alignment wrapText="1"/>
    </xf>
    <xf numFmtId="3" fontId="13" fillId="36" borderId="24" xfId="0" applyNumberFormat="1" applyFont="1" applyFill="1" applyBorder="1" applyAlignment="1">
      <alignment horizontal="center" vertical="center" wrapText="1"/>
    </xf>
    <xf numFmtId="49" fontId="94" fillId="36"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15" fillId="34" borderId="27" xfId="0"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6" borderId="24" xfId="0" applyFont="1" applyFill="1" applyBorder="1" applyAlignment="1">
      <alignment horizontal="center" vertical="center" wrapText="1"/>
    </xf>
    <xf numFmtId="3" fontId="27" fillId="36"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4"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5" xfId="0" applyFont="1" applyFill="1" applyBorder="1" applyAlignment="1">
      <alignment horizontal="center" vertical="center" wrapText="1"/>
    </xf>
    <xf numFmtId="49" fontId="13" fillId="34" borderId="32" xfId="0" applyNumberFormat="1" applyFont="1" applyFill="1" applyBorder="1" applyAlignment="1">
      <alignment horizontal="center" vertical="center" wrapText="1"/>
    </xf>
    <xf numFmtId="0" fontId="19" fillId="34" borderId="36" xfId="0" applyFont="1" applyFill="1" applyBorder="1" applyAlignment="1">
      <alignment horizontal="center" vertical="center" wrapText="1"/>
    </xf>
    <xf numFmtId="3" fontId="13" fillId="34" borderId="35" xfId="0" applyNumberFormat="1" applyFont="1" applyFill="1" applyBorder="1" applyAlignment="1">
      <alignment horizontal="center" vertical="center" wrapText="1"/>
    </xf>
    <xf numFmtId="3" fontId="13" fillId="34" borderId="33" xfId="0" applyNumberFormat="1" applyFont="1" applyFill="1" applyBorder="1" applyAlignment="1">
      <alignment horizontal="center" vertical="center" wrapText="1"/>
    </xf>
    <xf numFmtId="0" fontId="15" fillId="34" borderId="36" xfId="0" applyFont="1" applyFill="1" applyBorder="1" applyAlignment="1">
      <alignment horizontal="center" vertical="center" wrapText="1"/>
    </xf>
    <xf numFmtId="0" fontId="24" fillId="36"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5" fillId="34" borderId="24" xfId="0" applyNumberFormat="1" applyFont="1" applyFill="1" applyBorder="1" applyAlignment="1">
      <alignment horizontal="center" vertical="center" wrapText="1"/>
    </xf>
    <xf numFmtId="0" fontId="95" fillId="34" borderId="24" xfId="0" applyFont="1" applyFill="1" applyBorder="1" applyAlignment="1">
      <alignment horizontal="center"/>
    </xf>
    <xf numFmtId="0" fontId="94" fillId="34" borderId="24" xfId="0" applyFont="1" applyFill="1" applyBorder="1" applyAlignment="1">
      <alignment horizontal="center" vertical="center"/>
    </xf>
    <xf numFmtId="3" fontId="95" fillId="34" borderId="24" xfId="0" applyNumberFormat="1" applyFont="1" applyFill="1" applyBorder="1" applyAlignment="1">
      <alignment horizontal="center" vertical="center" wrapText="1"/>
    </xf>
    <xf numFmtId="3" fontId="95" fillId="34" borderId="24" xfId="0" applyNumberFormat="1" applyFont="1" applyFill="1" applyBorder="1" applyAlignment="1">
      <alignment wrapText="1"/>
    </xf>
    <xf numFmtId="0" fontId="96"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6" borderId="24" xfId="0" applyFont="1" applyFill="1" applyBorder="1" applyAlignment="1">
      <alignment horizontal="center" vertical="top" wrapText="1"/>
    </xf>
    <xf numFmtId="0" fontId="13" fillId="36"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0" fillId="34" borderId="24" xfId="0" applyFont="1" applyFill="1" applyBorder="1" applyAlignment="1">
      <alignment/>
    </xf>
    <xf numFmtId="0" fontId="13" fillId="34" borderId="24" xfId="0" applyFont="1" applyFill="1" applyBorder="1" applyAlignment="1">
      <alignment horizontal="center" vertical="center" wrapText="1"/>
    </xf>
    <xf numFmtId="3" fontId="15" fillId="36" borderId="24" xfId="0" applyNumberFormat="1" applyFont="1" applyFill="1" applyBorder="1" applyAlignment="1">
      <alignment horizontal="center" vertical="center" wrapText="1"/>
    </xf>
    <xf numFmtId="0" fontId="97" fillId="34" borderId="0" xfId="0" applyFont="1" applyFill="1" applyBorder="1" applyAlignment="1">
      <alignment wrapText="1"/>
    </xf>
    <xf numFmtId="0" fontId="97" fillId="34" borderId="0" xfId="0" applyFont="1" applyFill="1" applyAlignment="1">
      <alignment wrapText="1"/>
    </xf>
    <xf numFmtId="0" fontId="97" fillId="7" borderId="24" xfId="0" applyFont="1" applyFill="1" applyBorder="1" applyAlignment="1">
      <alignment wrapText="1"/>
    </xf>
    <xf numFmtId="0" fontId="97" fillId="7" borderId="24" xfId="0" applyNumberFormat="1" applyFont="1" applyFill="1" applyBorder="1" applyAlignment="1">
      <alignment horizontal="center" vertical="center" wrapText="1"/>
    </xf>
    <xf numFmtId="49" fontId="94" fillId="7" borderId="24" xfId="0" applyNumberFormat="1" applyFont="1" applyFill="1" applyBorder="1" applyAlignment="1">
      <alignment horizontal="center" vertical="center" wrapText="1"/>
    </xf>
    <xf numFmtId="0" fontId="94" fillId="7" borderId="24" xfId="0" applyFont="1" applyFill="1" applyBorder="1" applyAlignment="1">
      <alignment horizontal="center" vertical="center" wrapText="1"/>
    </xf>
    <xf numFmtId="3" fontId="98" fillId="7" borderId="24" xfId="0" applyNumberFormat="1" applyFont="1" applyFill="1" applyBorder="1" applyAlignment="1">
      <alignment horizontal="center" vertical="center" wrapText="1"/>
    </xf>
    <xf numFmtId="3" fontId="98" fillId="7" borderId="24" xfId="0" applyNumberFormat="1" applyFont="1" applyFill="1" applyBorder="1" applyAlignment="1">
      <alignment wrapText="1"/>
    </xf>
    <xf numFmtId="3" fontId="95" fillId="7" borderId="24" xfId="0" applyNumberFormat="1" applyFont="1" applyFill="1" applyBorder="1" applyAlignment="1">
      <alignment horizontal="center" vertical="center" wrapText="1"/>
    </xf>
    <xf numFmtId="0" fontId="94" fillId="7" borderId="24" xfId="0" applyFont="1" applyFill="1" applyBorder="1" applyAlignment="1">
      <alignment horizontal="center"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15" fillId="37" borderId="24" xfId="0" applyNumberFormat="1" applyFont="1" applyFill="1" applyBorder="1" applyAlignment="1">
      <alignment horizontal="center" vertical="center" wrapText="1"/>
    </xf>
    <xf numFmtId="0" fontId="15" fillId="37" borderId="0" xfId="0" applyFont="1" applyFill="1" applyAlignment="1">
      <alignment wrapText="1"/>
    </xf>
    <xf numFmtId="0" fontId="90" fillId="37" borderId="24" xfId="0" applyFont="1" applyFill="1" applyBorder="1" applyAlignment="1">
      <alignment horizontal="center" vertical="center" wrapText="1"/>
    </xf>
    <xf numFmtId="0" fontId="15" fillId="37" borderId="0" xfId="0" applyFont="1" applyFill="1" applyBorder="1" applyAlignment="1">
      <alignment wrapText="1"/>
    </xf>
    <xf numFmtId="0" fontId="90" fillId="37" borderId="24" xfId="0" applyFont="1" applyFill="1" applyBorder="1" applyAlignment="1">
      <alignment wrapText="1"/>
    </xf>
    <xf numFmtId="49" fontId="90" fillId="37" borderId="24" xfId="0" applyNumberFormat="1" applyFont="1" applyFill="1" applyBorder="1" applyAlignment="1">
      <alignment horizontal="center" vertical="center" wrapText="1"/>
    </xf>
    <xf numFmtId="3" fontId="90" fillId="37" borderId="24" xfId="0" applyNumberFormat="1" applyFont="1" applyFill="1" applyBorder="1" applyAlignment="1">
      <alignment horizontal="center" vertical="center" wrapText="1"/>
    </xf>
    <xf numFmtId="3" fontId="90" fillId="37" borderId="24" xfId="0" applyNumberFormat="1" applyFont="1" applyFill="1" applyBorder="1" applyAlignment="1">
      <alignment wrapText="1"/>
    </xf>
    <xf numFmtId="0" fontId="90" fillId="37" borderId="24" xfId="0" applyNumberFormat="1" applyFont="1" applyFill="1" applyBorder="1" applyAlignment="1">
      <alignment horizontal="center" vertical="center" wrapText="1"/>
    </xf>
    <xf numFmtId="0" fontId="90" fillId="37" borderId="0" xfId="0" applyFont="1" applyFill="1" applyAlignment="1">
      <alignment wrapText="1"/>
    </xf>
    <xf numFmtId="0" fontId="92" fillId="37" borderId="24" xfId="0" applyNumberFormat="1" applyFont="1" applyFill="1" applyBorder="1" applyAlignment="1">
      <alignment horizontal="center" vertical="center" wrapText="1"/>
    </xf>
    <xf numFmtId="3" fontId="92" fillId="37" borderId="24" xfId="0" applyNumberFormat="1" applyFont="1" applyFill="1" applyBorder="1" applyAlignment="1">
      <alignment horizontal="center" vertical="center" wrapText="1"/>
    </xf>
    <xf numFmtId="3" fontId="92" fillId="37" borderId="24" xfId="0" applyNumberFormat="1" applyFont="1" applyFill="1" applyBorder="1" applyAlignment="1">
      <alignment wrapText="1"/>
    </xf>
    <xf numFmtId="0" fontId="92" fillId="37" borderId="24" xfId="0" applyFont="1" applyFill="1" applyBorder="1" applyAlignment="1">
      <alignment horizontal="center" vertical="center" wrapText="1"/>
    </xf>
    <xf numFmtId="0" fontId="90" fillId="37" borderId="24" xfId="0" applyFont="1" applyFill="1" applyBorder="1" applyAlignment="1">
      <alignment vertical="center" wrapText="1"/>
    </xf>
    <xf numFmtId="0" fontId="99" fillId="37" borderId="24" xfId="0" applyFont="1" applyFill="1" applyBorder="1" applyAlignment="1">
      <alignment wrapText="1"/>
    </xf>
    <xf numFmtId="0" fontId="99" fillId="37" borderId="0" xfId="0" applyFont="1" applyFill="1" applyBorder="1" applyAlignment="1">
      <alignment wrapText="1"/>
    </xf>
    <xf numFmtId="0" fontId="90" fillId="37" borderId="24" xfId="0" applyFont="1" applyFill="1" applyBorder="1" applyAlignment="1">
      <alignment horizontal="center" vertical="top" wrapText="1"/>
    </xf>
    <xf numFmtId="0" fontId="13"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vertical="justify" wrapText="1"/>
    </xf>
    <xf numFmtId="3" fontId="15" fillId="34" borderId="0" xfId="0" applyNumberFormat="1" applyFont="1" applyFill="1" applyBorder="1" applyAlignment="1">
      <alignment horizontal="left" vertical="center" wrapText="1"/>
    </xf>
    <xf numFmtId="0" fontId="15" fillId="34" borderId="24" xfId="0" applyFont="1" applyFill="1" applyBorder="1" applyAlignment="1">
      <alignment horizontal="center" wrapText="1"/>
    </xf>
    <xf numFmtId="0" fontId="22" fillId="34" borderId="26" xfId="0" applyFont="1" applyFill="1" applyBorder="1" applyAlignment="1">
      <alignment wrapText="1"/>
    </xf>
    <xf numFmtId="0" fontId="22" fillId="34" borderId="27" xfId="0" applyFont="1" applyFill="1" applyBorder="1" applyAlignment="1">
      <alignment horizontal="center" vertical="center" wrapText="1"/>
    </xf>
    <xf numFmtId="0" fontId="22" fillId="34" borderId="24" xfId="0" applyFont="1" applyFill="1" applyBorder="1" applyAlignment="1">
      <alignment wrapText="1"/>
    </xf>
    <xf numFmtId="0" fontId="25" fillId="34" borderId="24" xfId="0" applyFont="1" applyFill="1" applyBorder="1" applyAlignment="1">
      <alignment horizontal="center" wrapText="1"/>
    </xf>
    <xf numFmtId="0" fontId="15" fillId="34" borderId="24" xfId="0" applyFont="1" applyFill="1" applyBorder="1" applyAlignment="1">
      <alignment horizontal="justify" wrapText="1"/>
    </xf>
    <xf numFmtId="49" fontId="15" fillId="34" borderId="24" xfId="53" applyNumberFormat="1" applyFont="1" applyFill="1" applyBorder="1" applyAlignment="1">
      <alignment horizontal="center" vertical="center"/>
      <protection/>
    </xf>
    <xf numFmtId="0" fontId="15" fillId="34" borderId="24" xfId="0" applyFont="1" applyFill="1" applyBorder="1" applyAlignment="1">
      <alignment horizontal="center" vertical="top" wrapText="1"/>
    </xf>
    <xf numFmtId="0" fontId="91" fillId="34" borderId="24" xfId="0" applyFont="1" applyFill="1" applyBorder="1" applyAlignment="1">
      <alignment horizontal="center" vertical="center" wrapText="1"/>
    </xf>
    <xf numFmtId="49" fontId="91" fillId="34" borderId="24" xfId="0" applyNumberFormat="1" applyFont="1" applyFill="1" applyBorder="1" applyAlignment="1">
      <alignment horizontal="center" vertical="center" wrapText="1"/>
    </xf>
    <xf numFmtId="3" fontId="91" fillId="34" borderId="24" xfId="0" applyNumberFormat="1" applyFont="1" applyFill="1" applyBorder="1" applyAlignment="1">
      <alignment horizontal="center" vertical="center" wrapText="1"/>
    </xf>
    <xf numFmtId="3" fontId="91" fillId="34" borderId="24" xfId="0" applyNumberFormat="1" applyFont="1" applyFill="1" applyBorder="1" applyAlignment="1">
      <alignment wrapText="1"/>
    </xf>
    <xf numFmtId="0" fontId="91" fillId="34" borderId="24" xfId="0" applyFont="1" applyFill="1" applyBorder="1" applyAlignment="1">
      <alignment horizontal="center" wrapText="1"/>
    </xf>
    <xf numFmtId="0" fontId="91" fillId="34" borderId="0" xfId="0" applyFont="1" applyFill="1" applyBorder="1" applyAlignment="1">
      <alignment horizontal="left" vertical="center" wrapText="1"/>
    </xf>
    <xf numFmtId="0" fontId="91" fillId="34" borderId="0" xfId="0" applyFont="1" applyFill="1" applyBorder="1" applyAlignment="1">
      <alignment horizontal="center" wrapText="1"/>
    </xf>
    <xf numFmtId="0" fontId="16" fillId="34" borderId="24" xfId="54" applyFont="1" applyFill="1" applyBorder="1" applyAlignment="1">
      <alignment horizontal="left" vertical="center" wrapText="1"/>
      <protection/>
    </xf>
    <xf numFmtId="0" fontId="21" fillId="34" borderId="26"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0" fontId="15" fillId="34" borderId="0" xfId="0" applyFont="1" applyFill="1" applyBorder="1" applyAlignment="1">
      <alignment horizontal="left" vertical="center" wrapText="1"/>
    </xf>
    <xf numFmtId="0" fontId="91" fillId="34" borderId="24" xfId="0" applyFont="1" applyFill="1" applyBorder="1" applyAlignment="1">
      <alignment wrapText="1"/>
    </xf>
    <xf numFmtId="0" fontId="91" fillId="34" borderId="0" xfId="0" applyFont="1" applyFill="1" applyBorder="1" applyAlignment="1">
      <alignment vertical="center" wrapText="1"/>
    </xf>
    <xf numFmtId="0" fontId="92" fillId="34" borderId="33" xfId="0" applyNumberFormat="1" applyFont="1" applyFill="1" applyBorder="1" applyAlignment="1">
      <alignment horizontal="center" vertical="center" wrapText="1"/>
    </xf>
    <xf numFmtId="3" fontId="92" fillId="34" borderId="34" xfId="0" applyNumberFormat="1" applyFont="1" applyFill="1" applyBorder="1" applyAlignment="1">
      <alignment horizontal="center" vertical="center" wrapText="1"/>
    </xf>
    <xf numFmtId="0" fontId="90" fillId="34" borderId="33" xfId="0" applyFont="1" applyFill="1" applyBorder="1" applyAlignment="1">
      <alignment horizontal="center" vertical="center" wrapText="1"/>
    </xf>
    <xf numFmtId="0" fontId="33" fillId="34" borderId="24" xfId="0" applyFont="1" applyFill="1" applyBorder="1" applyAlignment="1">
      <alignment horizontal="center" vertical="center" wrapText="1"/>
    </xf>
    <xf numFmtId="3" fontId="15" fillId="34" borderId="0" xfId="0" applyNumberFormat="1"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0" fontId="22" fillId="34" borderId="0" xfId="0" applyFont="1" applyFill="1" applyBorder="1" applyAlignment="1">
      <alignment horizontal="left" vertical="center" wrapText="1"/>
    </xf>
    <xf numFmtId="49" fontId="102" fillId="34" borderId="24" xfId="0" applyNumberFormat="1" applyFont="1" applyFill="1" applyBorder="1" applyAlignment="1">
      <alignment horizontal="center" vertical="center" wrapText="1"/>
    </xf>
    <xf numFmtId="0" fontId="103" fillId="34" borderId="24" xfId="0" applyFont="1" applyFill="1" applyBorder="1" applyAlignment="1">
      <alignment horizontal="center" vertical="center" wrapText="1"/>
    </xf>
    <xf numFmtId="0" fontId="91" fillId="34" borderId="27" xfId="0" applyFont="1" applyFill="1" applyBorder="1" applyAlignment="1">
      <alignment horizontal="center" vertical="center" wrapText="1"/>
    </xf>
    <xf numFmtId="0" fontId="91"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0" fontId="32" fillId="34" borderId="24" xfId="54" applyFont="1" applyFill="1" applyBorder="1" applyAlignment="1">
      <alignment horizontal="center" vertical="top" wrapText="1"/>
      <protection/>
    </xf>
    <xf numFmtId="0" fontId="22" fillId="34" borderId="24" xfId="0" applyFont="1" applyFill="1" applyBorder="1" applyAlignment="1">
      <alignment horizontal="center" wrapText="1"/>
    </xf>
    <xf numFmtId="0" fontId="22" fillId="34" borderId="24" xfId="0" applyFont="1" applyFill="1" applyBorder="1" applyAlignment="1">
      <alignment horizontal="center" vertical="justify"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32" fillId="34" borderId="24" xfId="54" applyFont="1" applyFill="1" applyBorder="1" applyAlignment="1">
      <alignment horizontal="center" vertical="center" wrapText="1"/>
      <protection/>
    </xf>
    <xf numFmtId="0" fontId="32" fillId="34" borderId="24" xfId="54" applyFont="1" applyFill="1" applyBorder="1" applyAlignment="1">
      <alignment horizontal="center" vertical="center" wrapText="1"/>
      <protection/>
    </xf>
    <xf numFmtId="0" fontId="104" fillId="34" borderId="0" xfId="0" applyFont="1" applyFill="1" applyBorder="1" applyAlignment="1">
      <alignment horizontal="center" vertical="center" wrapText="1"/>
    </xf>
    <xf numFmtId="0" fontId="104" fillId="34" borderId="0" xfId="0" applyFont="1" applyFill="1" applyAlignment="1">
      <alignment wrapText="1"/>
    </xf>
    <xf numFmtId="0" fontId="15" fillId="34" borderId="25" xfId="0"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91" fillId="34" borderId="24" xfId="0" applyNumberFormat="1" applyFont="1" applyFill="1" applyBorder="1" applyAlignment="1">
      <alignment horizontal="center" vertical="center" wrapText="1"/>
    </xf>
    <xf numFmtId="0" fontId="105" fillId="34" borderId="24" xfId="54" applyFont="1" applyFill="1" applyBorder="1" applyAlignment="1">
      <alignment horizontal="center" vertical="center" wrapText="1"/>
      <protection/>
    </xf>
    <xf numFmtId="0" fontId="102"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5" fillId="34" borderId="24" xfId="0" applyFont="1" applyFill="1" applyBorder="1" applyAlignment="1">
      <alignment horizontal="center" vertical="center" wrapText="1"/>
    </xf>
    <xf numFmtId="0" fontId="22" fillId="34" borderId="24" xfId="54" applyFont="1" applyFill="1" applyBorder="1" applyAlignment="1">
      <alignment horizontal="left" vertical="center" wrapText="1"/>
      <protection/>
    </xf>
    <xf numFmtId="0" fontId="105" fillId="34" borderId="24" xfId="54" applyFont="1" applyFill="1" applyBorder="1" applyAlignment="1">
      <alignment horizontal="center" wrapText="1"/>
      <protection/>
    </xf>
    <xf numFmtId="0" fontId="91" fillId="34" borderId="24" xfId="0" applyFont="1" applyFill="1" applyBorder="1" applyAlignment="1">
      <alignment horizontal="center" vertical="top" wrapText="1"/>
    </xf>
    <xf numFmtId="0" fontId="102" fillId="34" borderId="24" xfId="0" applyFont="1" applyFill="1" applyBorder="1" applyAlignment="1">
      <alignment wrapText="1"/>
    </xf>
    <xf numFmtId="0" fontId="102" fillId="34" borderId="0" xfId="0" applyFont="1" applyFill="1" applyBorder="1" applyAlignment="1">
      <alignment wrapText="1"/>
    </xf>
    <xf numFmtId="0" fontId="106" fillId="34" borderId="24" xfId="0" applyFont="1" applyFill="1" applyBorder="1" applyAlignment="1">
      <alignment horizontal="center" vertical="center" wrapText="1"/>
    </xf>
    <xf numFmtId="0" fontId="27" fillId="34" borderId="24" xfId="0" applyFont="1" applyFill="1" applyBorder="1" applyAlignment="1">
      <alignment horizontal="center"/>
    </xf>
    <xf numFmtId="0" fontId="0" fillId="0" borderId="24" xfId="0" applyFont="1" applyBorder="1" applyAlignment="1">
      <alignment horizontal="center"/>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0" fillId="0" borderId="24" xfId="0" applyFont="1" applyBorder="1" applyAlignment="1">
      <alignment wrapText="1"/>
    </xf>
    <xf numFmtId="0" fontId="13"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S164"/>
  <sheetViews>
    <sheetView tabSelected="1" view="pageBreakPreview" zoomScale="50" zoomScaleNormal="40" zoomScaleSheetLayoutView="50" workbookViewId="0" topLeftCell="A1">
      <pane xSplit="6" ySplit="3" topLeftCell="N145" activePane="bottomRight" state="frozen"/>
      <selection pane="topLeft" activeCell="A1" sqref="A1"/>
      <selection pane="topRight" activeCell="G1" sqref="G1"/>
      <selection pane="bottomLeft" activeCell="A4" sqref="A4"/>
      <selection pane="bottomRight" activeCell="N8" sqref="N8"/>
    </sheetView>
  </sheetViews>
  <sheetFormatPr defaultColWidth="16.25390625" defaultRowHeight="12.75"/>
  <cols>
    <col min="1" max="1" width="2.25390625" style="57" customWidth="1"/>
    <col min="2" max="2" width="9.625" style="57" customWidth="1"/>
    <col min="3" max="3" width="145.625" style="57" customWidth="1"/>
    <col min="4" max="4" width="71.25390625" style="68" customWidth="1"/>
    <col min="5" max="5" width="21.75390625" style="57" customWidth="1"/>
    <col min="6" max="6" width="29.75390625" style="57" customWidth="1"/>
    <col min="7" max="7" width="29.00390625" style="57" customWidth="1"/>
    <col min="8" max="8" width="19.25390625" style="57" hidden="1" customWidth="1"/>
    <col min="9" max="9" width="6.75390625" style="57" hidden="1" customWidth="1"/>
    <col min="10" max="10" width="33.00390625" style="57" customWidth="1"/>
    <col min="11" max="11" width="29.375" style="57" customWidth="1"/>
    <col min="12" max="12" width="31.75390625" style="57" customWidth="1"/>
    <col min="13" max="13" width="26.75390625" style="57" customWidth="1"/>
    <col min="14" max="14" width="58.875" style="57" customWidth="1"/>
    <col min="15" max="123" width="75.25390625" style="57" customWidth="1"/>
    <col min="124" max="16384" width="16.25390625" style="57" customWidth="1"/>
  </cols>
  <sheetData>
    <row r="1" spans="1:123" ht="63" customHeight="1">
      <c r="A1" s="55"/>
      <c r="B1" s="55"/>
      <c r="C1" s="280" t="s">
        <v>304</v>
      </c>
      <c r="D1" s="280"/>
      <c r="E1" s="280"/>
      <c r="F1" s="280"/>
      <c r="G1" s="280"/>
      <c r="H1" s="280"/>
      <c r="I1" s="280"/>
      <c r="J1" s="280"/>
      <c r="K1" s="280"/>
      <c r="L1" s="157"/>
      <c r="M1" s="157"/>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1:123" ht="30" customHeight="1">
      <c r="A2" s="55"/>
      <c r="B2" s="55"/>
      <c r="C2" s="56"/>
      <c r="D2" s="67"/>
      <c r="E2" s="56"/>
      <c r="F2" s="56"/>
      <c r="G2" s="56"/>
      <c r="H2" s="56"/>
      <c r="I2" s="56"/>
      <c r="J2" s="56"/>
      <c r="K2" s="56"/>
      <c r="L2" s="157"/>
      <c r="M2" s="157"/>
      <c r="N2" s="56" t="s">
        <v>118</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row>
    <row r="3" spans="2:123" ht="249" customHeight="1">
      <c r="B3" s="95" t="s">
        <v>0</v>
      </c>
      <c r="C3" s="96" t="s">
        <v>91</v>
      </c>
      <c r="D3" s="96" t="s">
        <v>92</v>
      </c>
      <c r="E3" s="96" t="s">
        <v>70</v>
      </c>
      <c r="F3" s="97" t="s">
        <v>90</v>
      </c>
      <c r="G3" s="98" t="s">
        <v>247</v>
      </c>
      <c r="H3" s="96"/>
      <c r="I3" s="96" t="s">
        <v>68</v>
      </c>
      <c r="J3" s="96" t="s">
        <v>248</v>
      </c>
      <c r="K3" s="96" t="s">
        <v>69</v>
      </c>
      <c r="L3" s="160" t="s">
        <v>308</v>
      </c>
      <c r="M3" s="160" t="s">
        <v>309</v>
      </c>
      <c r="N3" s="96" t="s">
        <v>107</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row>
    <row r="4" spans="2:123" ht="75.75" customHeight="1">
      <c r="B4" s="194">
        <v>1</v>
      </c>
      <c r="C4" s="193" t="s">
        <v>168</v>
      </c>
      <c r="D4" s="193" t="s">
        <v>265</v>
      </c>
      <c r="E4" s="130" t="s">
        <v>171</v>
      </c>
      <c r="F4" s="193" t="s">
        <v>61</v>
      </c>
      <c r="G4" s="133">
        <v>150000</v>
      </c>
      <c r="H4" s="132"/>
      <c r="I4" s="133"/>
      <c r="J4" s="133">
        <v>50000</v>
      </c>
      <c r="K4" s="133">
        <f>G4-J4</f>
        <v>100000</v>
      </c>
      <c r="L4" s="133">
        <v>2684</v>
      </c>
      <c r="M4" s="133">
        <f>J4-L4</f>
        <v>47316</v>
      </c>
      <c r="N4" s="193" t="s">
        <v>318</v>
      </c>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row>
    <row r="5" spans="2:123" ht="88.5" customHeight="1">
      <c r="B5" s="194">
        <v>2</v>
      </c>
      <c r="C5" s="195" t="s">
        <v>259</v>
      </c>
      <c r="D5" s="193" t="s">
        <v>270</v>
      </c>
      <c r="E5" s="130" t="s">
        <v>171</v>
      </c>
      <c r="F5" s="193" t="s">
        <v>61</v>
      </c>
      <c r="G5" s="133">
        <v>315000</v>
      </c>
      <c r="H5" s="132"/>
      <c r="I5" s="133"/>
      <c r="J5" s="133">
        <v>200000</v>
      </c>
      <c r="K5" s="133">
        <f>G5-J5</f>
        <v>115000</v>
      </c>
      <c r="L5" s="133">
        <v>5475</v>
      </c>
      <c r="M5" s="133">
        <f aca="true" t="shared" si="0" ref="M5:M68">J5-L5</f>
        <v>194525</v>
      </c>
      <c r="N5" s="193" t="s">
        <v>319</v>
      </c>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row>
    <row r="6" spans="2:123" ht="157.5" customHeight="1">
      <c r="B6" s="193">
        <v>3</v>
      </c>
      <c r="C6" s="196" t="s">
        <v>164</v>
      </c>
      <c r="D6" s="193" t="s">
        <v>169</v>
      </c>
      <c r="E6" s="130" t="s">
        <v>172</v>
      </c>
      <c r="F6" s="193" t="s">
        <v>61</v>
      </c>
      <c r="G6" s="133">
        <v>200000</v>
      </c>
      <c r="H6" s="132"/>
      <c r="I6" s="133"/>
      <c r="J6" s="133">
        <v>150000</v>
      </c>
      <c r="K6" s="133">
        <f>G6-J6</f>
        <v>50000</v>
      </c>
      <c r="L6" s="133">
        <v>8000</v>
      </c>
      <c r="M6" s="133">
        <f t="shared" si="0"/>
        <v>142000</v>
      </c>
      <c r="N6" s="193" t="s">
        <v>336</v>
      </c>
      <c r="O6" s="197">
        <f>G6+G55+G132</f>
        <v>610000</v>
      </c>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row>
    <row r="7" spans="2:123" ht="100.5" customHeight="1">
      <c r="B7" s="194">
        <v>4</v>
      </c>
      <c r="C7" s="198" t="s">
        <v>131</v>
      </c>
      <c r="D7" s="193" t="s">
        <v>170</v>
      </c>
      <c r="E7" s="130" t="s">
        <v>172</v>
      </c>
      <c r="F7" s="193" t="s">
        <v>61</v>
      </c>
      <c r="G7" s="133">
        <v>479000</v>
      </c>
      <c r="H7" s="132"/>
      <c r="I7" s="133"/>
      <c r="J7" s="133">
        <v>305000</v>
      </c>
      <c r="K7" s="133">
        <f>G7-J7</f>
        <v>174000</v>
      </c>
      <c r="L7" s="133">
        <v>10870</v>
      </c>
      <c r="M7" s="133">
        <f t="shared" si="0"/>
        <v>294130</v>
      </c>
      <c r="N7" s="193" t="s">
        <v>320</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row>
    <row r="8" spans="2:123" ht="97.5" customHeight="1">
      <c r="B8" s="194">
        <v>5</v>
      </c>
      <c r="C8" s="198" t="s">
        <v>149</v>
      </c>
      <c r="D8" s="193" t="s">
        <v>271</v>
      </c>
      <c r="E8" s="130" t="s">
        <v>173</v>
      </c>
      <c r="F8" s="193" t="s">
        <v>61</v>
      </c>
      <c r="G8" s="133">
        <v>22923900</v>
      </c>
      <c r="H8" s="132"/>
      <c r="I8" s="133"/>
      <c r="J8" s="133">
        <v>6300000</v>
      </c>
      <c r="K8" s="133">
        <f>G8-J8</f>
        <v>16623900</v>
      </c>
      <c r="L8" s="133"/>
      <c r="M8" s="133">
        <f t="shared" si="0"/>
        <v>6300000</v>
      </c>
      <c r="N8" s="193" t="s">
        <v>321</v>
      </c>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row>
    <row r="9" spans="2:123" s="72" customFormat="1" ht="114" customHeight="1">
      <c r="B9" s="275">
        <v>6</v>
      </c>
      <c r="C9" s="113" t="s">
        <v>240</v>
      </c>
      <c r="D9" s="278" t="s">
        <v>272</v>
      </c>
      <c r="E9" s="112" t="s">
        <v>174</v>
      </c>
      <c r="F9" s="113" t="s">
        <v>61</v>
      </c>
      <c r="G9" s="115">
        <f>G11+G12+G13+G15+G16+G10+G14</f>
        <v>4440000</v>
      </c>
      <c r="H9" s="114"/>
      <c r="I9" s="115"/>
      <c r="J9" s="115">
        <f>J11+J12+J13+J15+J16+J10+J14</f>
        <v>1950000</v>
      </c>
      <c r="K9" s="115">
        <f aca="true" t="shared" si="1" ref="K9:K31">G9-J9</f>
        <v>2490000</v>
      </c>
      <c r="L9" s="115">
        <f>L10+L11+L12+L13+L14+L15+L16</f>
        <v>8836</v>
      </c>
      <c r="M9" s="161">
        <f t="shared" si="0"/>
        <v>1941164</v>
      </c>
      <c r="N9" s="143" t="s">
        <v>227</v>
      </c>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row>
    <row r="10" spans="1:123" s="201" customFormat="1" ht="69" customHeight="1">
      <c r="A10" s="199"/>
      <c r="B10" s="276"/>
      <c r="C10" s="79" t="s">
        <v>203</v>
      </c>
      <c r="D10" s="274"/>
      <c r="E10" s="117" t="s">
        <v>174</v>
      </c>
      <c r="F10" s="79" t="s">
        <v>61</v>
      </c>
      <c r="G10" s="92">
        <v>1800000</v>
      </c>
      <c r="H10" s="118"/>
      <c r="I10" s="92"/>
      <c r="J10" s="92">
        <v>1700000</v>
      </c>
      <c r="K10" s="92">
        <f t="shared" si="1"/>
        <v>100000</v>
      </c>
      <c r="L10" s="92">
        <v>8836</v>
      </c>
      <c r="M10" s="133">
        <f t="shared" si="0"/>
        <v>1691164</v>
      </c>
      <c r="N10" s="79" t="s">
        <v>321</v>
      </c>
      <c r="O10" s="200"/>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row>
    <row r="11" spans="2:123" s="78" customFormat="1" ht="76.5" customHeight="1">
      <c r="B11" s="276"/>
      <c r="C11" s="79" t="s">
        <v>275</v>
      </c>
      <c r="D11" s="274"/>
      <c r="E11" s="117" t="s">
        <v>174</v>
      </c>
      <c r="F11" s="79" t="s">
        <v>61</v>
      </c>
      <c r="G11" s="92">
        <v>2220000</v>
      </c>
      <c r="H11" s="118"/>
      <c r="I11" s="92"/>
      <c r="J11" s="92">
        <v>10000</v>
      </c>
      <c r="K11" s="92">
        <f t="shared" si="1"/>
        <v>2210000</v>
      </c>
      <c r="L11" s="92"/>
      <c r="M11" s="133">
        <f t="shared" si="0"/>
        <v>10000</v>
      </c>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row>
    <row r="12" spans="2:123" s="78" customFormat="1" ht="55.5" customHeight="1">
      <c r="B12" s="276"/>
      <c r="C12" s="202" t="s">
        <v>150</v>
      </c>
      <c r="D12" s="274"/>
      <c r="E12" s="117" t="s">
        <v>174</v>
      </c>
      <c r="F12" s="79" t="s">
        <v>61</v>
      </c>
      <c r="G12" s="92">
        <v>130000</v>
      </c>
      <c r="H12" s="118"/>
      <c r="I12" s="92"/>
      <c r="J12" s="92">
        <v>80000</v>
      </c>
      <c r="K12" s="92">
        <f t="shared" si="1"/>
        <v>50000</v>
      </c>
      <c r="L12" s="92"/>
      <c r="M12" s="133">
        <f t="shared" si="0"/>
        <v>80000</v>
      </c>
      <c r="N12" s="79"/>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row>
    <row r="13" spans="2:123" s="78" customFormat="1" ht="46.5" customHeight="1">
      <c r="B13" s="276"/>
      <c r="C13" s="202" t="s">
        <v>273</v>
      </c>
      <c r="D13" s="274"/>
      <c r="E13" s="117" t="s">
        <v>174</v>
      </c>
      <c r="F13" s="79" t="s">
        <v>61</v>
      </c>
      <c r="G13" s="92">
        <v>125000</v>
      </c>
      <c r="H13" s="118"/>
      <c r="I13" s="92"/>
      <c r="J13" s="92">
        <v>10000</v>
      </c>
      <c r="K13" s="92">
        <f t="shared" si="1"/>
        <v>115000</v>
      </c>
      <c r="L13" s="92"/>
      <c r="M13" s="133">
        <f t="shared" si="0"/>
        <v>10000</v>
      </c>
      <c r="N13" s="79"/>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row>
    <row r="14" spans="2:123" s="78" customFormat="1" ht="65.25" customHeight="1">
      <c r="B14" s="276"/>
      <c r="C14" s="202" t="s">
        <v>255</v>
      </c>
      <c r="D14" s="274"/>
      <c r="E14" s="117" t="s">
        <v>174</v>
      </c>
      <c r="F14" s="79" t="s">
        <v>61</v>
      </c>
      <c r="G14" s="92">
        <v>55000</v>
      </c>
      <c r="H14" s="118"/>
      <c r="I14" s="92"/>
      <c r="J14" s="92">
        <v>50000</v>
      </c>
      <c r="K14" s="92">
        <f t="shared" si="1"/>
        <v>5000</v>
      </c>
      <c r="L14" s="92"/>
      <c r="M14" s="133">
        <f t="shared" si="0"/>
        <v>50000</v>
      </c>
      <c r="N14" s="79"/>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row>
    <row r="15" spans="2:123" s="78" customFormat="1" ht="61.5" customHeight="1">
      <c r="B15" s="276"/>
      <c r="C15" s="202" t="s">
        <v>274</v>
      </c>
      <c r="D15" s="274"/>
      <c r="E15" s="117" t="s">
        <v>174</v>
      </c>
      <c r="F15" s="79" t="s">
        <v>61</v>
      </c>
      <c r="G15" s="92">
        <v>45000</v>
      </c>
      <c r="H15" s="118"/>
      <c r="I15" s="92"/>
      <c r="J15" s="92">
        <v>40000</v>
      </c>
      <c r="K15" s="92">
        <f t="shared" si="1"/>
        <v>5000</v>
      </c>
      <c r="L15" s="92"/>
      <c r="M15" s="133">
        <f t="shared" si="0"/>
        <v>40000</v>
      </c>
      <c r="N15" s="79"/>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row>
    <row r="16" spans="2:123" s="78" customFormat="1" ht="103.5" customHeight="1">
      <c r="B16" s="276"/>
      <c r="C16" s="79" t="s">
        <v>151</v>
      </c>
      <c r="D16" s="274"/>
      <c r="E16" s="117" t="s">
        <v>174</v>
      </c>
      <c r="F16" s="79" t="s">
        <v>61</v>
      </c>
      <c r="G16" s="92">
        <v>65000</v>
      </c>
      <c r="H16" s="118"/>
      <c r="I16" s="92"/>
      <c r="J16" s="92">
        <v>60000</v>
      </c>
      <c r="K16" s="92">
        <f t="shared" si="1"/>
        <v>5000</v>
      </c>
      <c r="L16" s="92"/>
      <c r="M16" s="133">
        <f t="shared" si="0"/>
        <v>60000</v>
      </c>
      <c r="N16" s="79"/>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row>
    <row r="17" spans="2:123" ht="162" customHeight="1">
      <c r="B17" s="194">
        <v>7</v>
      </c>
      <c r="C17" s="203" t="s">
        <v>89</v>
      </c>
      <c r="D17" s="193" t="s">
        <v>94</v>
      </c>
      <c r="E17" s="130" t="s">
        <v>175</v>
      </c>
      <c r="F17" s="193" t="s">
        <v>61</v>
      </c>
      <c r="G17" s="133">
        <v>39000</v>
      </c>
      <c r="H17" s="132"/>
      <c r="I17" s="133"/>
      <c r="J17" s="133">
        <v>39000</v>
      </c>
      <c r="K17" s="133">
        <f t="shared" si="1"/>
        <v>0</v>
      </c>
      <c r="L17" s="133"/>
      <c r="M17" s="133">
        <f t="shared" si="0"/>
        <v>39000</v>
      </c>
      <c r="N17" s="19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row>
    <row r="18" spans="2:123" ht="78.75" customHeight="1">
      <c r="B18" s="194">
        <v>8</v>
      </c>
      <c r="C18" s="198" t="s">
        <v>241</v>
      </c>
      <c r="D18" s="193" t="s">
        <v>204</v>
      </c>
      <c r="E18" s="204" t="s">
        <v>176</v>
      </c>
      <c r="F18" s="193" t="s">
        <v>61</v>
      </c>
      <c r="G18" s="133">
        <v>15000</v>
      </c>
      <c r="H18" s="133"/>
      <c r="I18" s="133"/>
      <c r="J18" s="133">
        <v>12000</v>
      </c>
      <c r="K18" s="133">
        <f t="shared" si="1"/>
        <v>3000</v>
      </c>
      <c r="L18" s="133"/>
      <c r="M18" s="133">
        <f t="shared" si="0"/>
        <v>12000</v>
      </c>
      <c r="N18" s="193"/>
      <c r="O18" s="197">
        <f>G18+G83</f>
        <v>145000</v>
      </c>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row>
    <row r="19" spans="2:123" ht="222" customHeight="1">
      <c r="B19" s="194">
        <v>9</v>
      </c>
      <c r="C19" s="130" t="s">
        <v>132</v>
      </c>
      <c r="D19" s="193" t="s">
        <v>205</v>
      </c>
      <c r="E19" s="204" t="s">
        <v>177</v>
      </c>
      <c r="F19" s="193" t="s">
        <v>61</v>
      </c>
      <c r="G19" s="133">
        <v>65520</v>
      </c>
      <c r="H19" s="133"/>
      <c r="I19" s="133"/>
      <c r="J19" s="133">
        <v>65000</v>
      </c>
      <c r="K19" s="133">
        <f t="shared" si="1"/>
        <v>520</v>
      </c>
      <c r="L19" s="133"/>
      <c r="M19" s="133">
        <f t="shared" si="0"/>
        <v>65000</v>
      </c>
      <c r="N19" s="193"/>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row>
    <row r="20" spans="2:123" ht="105" customHeight="1">
      <c r="B20" s="194">
        <v>10</v>
      </c>
      <c r="C20" s="193" t="s">
        <v>41</v>
      </c>
      <c r="D20" s="193" t="s">
        <v>276</v>
      </c>
      <c r="E20" s="130" t="s">
        <v>177</v>
      </c>
      <c r="F20" s="193" t="s">
        <v>61</v>
      </c>
      <c r="G20" s="133">
        <v>800000</v>
      </c>
      <c r="H20" s="132"/>
      <c r="I20" s="133"/>
      <c r="J20" s="133">
        <v>800000</v>
      </c>
      <c r="K20" s="133">
        <f t="shared" si="1"/>
        <v>0</v>
      </c>
      <c r="L20" s="133">
        <v>51500</v>
      </c>
      <c r="M20" s="133">
        <f t="shared" si="0"/>
        <v>748500</v>
      </c>
      <c r="N20" s="193" t="s">
        <v>322</v>
      </c>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row>
    <row r="21" spans="2:123" ht="124.5" customHeight="1">
      <c r="B21" s="194">
        <v>11</v>
      </c>
      <c r="C21" s="198" t="s">
        <v>155</v>
      </c>
      <c r="D21" s="193" t="s">
        <v>277</v>
      </c>
      <c r="E21" s="130" t="s">
        <v>71</v>
      </c>
      <c r="F21" s="193" t="s">
        <v>61</v>
      </c>
      <c r="G21" s="133">
        <v>4000000</v>
      </c>
      <c r="H21" s="132"/>
      <c r="I21" s="133"/>
      <c r="J21" s="133">
        <v>1300000</v>
      </c>
      <c r="K21" s="133">
        <f t="shared" si="1"/>
        <v>2700000</v>
      </c>
      <c r="L21" s="133"/>
      <c r="M21" s="133">
        <f t="shared" si="0"/>
        <v>1300000</v>
      </c>
      <c r="N21" s="198"/>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row>
    <row r="22" spans="2:123" ht="105" customHeight="1" hidden="1" thickBot="1">
      <c r="B22" s="99"/>
      <c r="C22" s="100"/>
      <c r="D22" s="100"/>
      <c r="E22" s="101"/>
      <c r="F22" s="100"/>
      <c r="G22" s="102"/>
      <c r="H22" s="87"/>
      <c r="I22" s="102"/>
      <c r="J22" s="102"/>
      <c r="K22" s="102"/>
      <c r="L22" s="102"/>
      <c r="M22" s="133">
        <f t="shared" si="0"/>
        <v>0</v>
      </c>
      <c r="N22" s="103"/>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row>
    <row r="23" spans="2:123" ht="84" customHeight="1" hidden="1">
      <c r="B23" s="99">
        <v>12</v>
      </c>
      <c r="C23" s="100" t="s">
        <v>102</v>
      </c>
      <c r="D23" s="100" t="s">
        <v>103</v>
      </c>
      <c r="E23" s="101" t="s">
        <v>178</v>
      </c>
      <c r="F23" s="100" t="s">
        <v>61</v>
      </c>
      <c r="G23" s="102">
        <v>0</v>
      </c>
      <c r="H23" s="102"/>
      <c r="I23" s="102"/>
      <c r="J23" s="102"/>
      <c r="K23" s="102">
        <f t="shared" si="1"/>
        <v>0</v>
      </c>
      <c r="L23" s="102"/>
      <c r="M23" s="133">
        <f t="shared" si="0"/>
        <v>0</v>
      </c>
      <c r="N23" s="103"/>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row>
    <row r="24" spans="2:123" ht="72.75" customHeight="1">
      <c r="B24" s="194">
        <v>12</v>
      </c>
      <c r="C24" s="205" t="s">
        <v>115</v>
      </c>
      <c r="D24" s="193" t="s">
        <v>242</v>
      </c>
      <c r="E24" s="204" t="s">
        <v>178</v>
      </c>
      <c r="F24" s="193" t="s">
        <v>61</v>
      </c>
      <c r="G24" s="133">
        <v>74000</v>
      </c>
      <c r="H24" s="133"/>
      <c r="I24" s="133"/>
      <c r="J24" s="133"/>
      <c r="K24" s="133">
        <f t="shared" si="1"/>
        <v>74000</v>
      </c>
      <c r="L24" s="133"/>
      <c r="M24" s="133">
        <f t="shared" si="0"/>
        <v>0</v>
      </c>
      <c r="N24" s="198"/>
      <c r="O24" s="197">
        <v>1074000</v>
      </c>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row>
    <row r="25" spans="2:123" s="94" customFormat="1" ht="124.5" customHeight="1">
      <c r="B25" s="206">
        <v>13</v>
      </c>
      <c r="C25" s="206" t="s">
        <v>153</v>
      </c>
      <c r="D25" s="206" t="s">
        <v>278</v>
      </c>
      <c r="E25" s="207" t="s">
        <v>178</v>
      </c>
      <c r="F25" s="206" t="s">
        <v>61</v>
      </c>
      <c r="G25" s="208">
        <v>23200000</v>
      </c>
      <c r="H25" s="209"/>
      <c r="I25" s="208"/>
      <c r="J25" s="208">
        <v>20305446</v>
      </c>
      <c r="K25" s="208">
        <f t="shared" si="1"/>
        <v>2894554</v>
      </c>
      <c r="L25" s="208">
        <v>1020085</v>
      </c>
      <c r="M25" s="133">
        <f t="shared" si="0"/>
        <v>19285361</v>
      </c>
      <c r="N25" s="210" t="s">
        <v>323</v>
      </c>
      <c r="O25" s="211" t="s">
        <v>310</v>
      </c>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row>
    <row r="26" spans="2:123" ht="99" customHeight="1">
      <c r="B26" s="193">
        <v>14</v>
      </c>
      <c r="C26" s="213" t="s">
        <v>156</v>
      </c>
      <c r="D26" s="193" t="s">
        <v>206</v>
      </c>
      <c r="E26" s="130" t="s">
        <v>178</v>
      </c>
      <c r="F26" s="193" t="s">
        <v>61</v>
      </c>
      <c r="G26" s="133">
        <v>299000</v>
      </c>
      <c r="H26" s="132"/>
      <c r="I26" s="133"/>
      <c r="J26" s="133">
        <v>249900</v>
      </c>
      <c r="K26" s="133">
        <f t="shared" si="1"/>
        <v>49100</v>
      </c>
      <c r="L26" s="133"/>
      <c r="M26" s="133">
        <f t="shared" si="0"/>
        <v>249900</v>
      </c>
      <c r="N26" s="62"/>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row>
    <row r="27" spans="2:123" ht="99" customHeight="1">
      <c r="B27" s="193">
        <v>15</v>
      </c>
      <c r="C27" s="193" t="s">
        <v>116</v>
      </c>
      <c r="D27" s="193" t="s">
        <v>279</v>
      </c>
      <c r="E27" s="204" t="s">
        <v>178</v>
      </c>
      <c r="F27" s="193" t="s">
        <v>61</v>
      </c>
      <c r="G27" s="133">
        <v>171000</v>
      </c>
      <c r="H27" s="133"/>
      <c r="I27" s="133"/>
      <c r="J27" s="133">
        <v>50000</v>
      </c>
      <c r="K27" s="133">
        <f t="shared" si="1"/>
        <v>121000</v>
      </c>
      <c r="L27" s="133"/>
      <c r="M27" s="133">
        <f t="shared" si="0"/>
        <v>50000</v>
      </c>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row>
    <row r="28" spans="2:123" ht="99" customHeight="1">
      <c r="B28" s="193">
        <v>16</v>
      </c>
      <c r="C28" s="193" t="s">
        <v>130</v>
      </c>
      <c r="D28" s="193" t="s">
        <v>207</v>
      </c>
      <c r="E28" s="204" t="s">
        <v>178</v>
      </c>
      <c r="F28" s="193" t="s">
        <v>61</v>
      </c>
      <c r="G28" s="133">
        <v>150000</v>
      </c>
      <c r="H28" s="133"/>
      <c r="I28" s="133"/>
      <c r="J28" s="133"/>
      <c r="K28" s="133">
        <f t="shared" si="1"/>
        <v>150000</v>
      </c>
      <c r="L28" s="133"/>
      <c r="M28" s="133">
        <f t="shared" si="0"/>
        <v>0</v>
      </c>
      <c r="N28" s="62"/>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row>
    <row r="29" spans="2:123" ht="130.5" customHeight="1">
      <c r="B29" s="193">
        <v>17</v>
      </c>
      <c r="C29" s="196" t="s">
        <v>111</v>
      </c>
      <c r="D29" s="193" t="s">
        <v>95</v>
      </c>
      <c r="E29" s="130" t="s">
        <v>178</v>
      </c>
      <c r="F29" s="193" t="s">
        <v>61</v>
      </c>
      <c r="G29" s="133">
        <v>724005</v>
      </c>
      <c r="H29" s="132"/>
      <c r="I29" s="133"/>
      <c r="J29" s="133"/>
      <c r="K29" s="133">
        <f t="shared" si="1"/>
        <v>724005</v>
      </c>
      <c r="L29" s="133"/>
      <c r="M29" s="133">
        <f t="shared" si="0"/>
        <v>0</v>
      </c>
      <c r="N29" s="62"/>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row>
    <row r="30" spans="2:123" ht="154.5" customHeight="1">
      <c r="B30" s="193">
        <v>18</v>
      </c>
      <c r="C30" s="130" t="s">
        <v>208</v>
      </c>
      <c r="D30" s="193" t="s">
        <v>280</v>
      </c>
      <c r="E30" s="130" t="s">
        <v>179</v>
      </c>
      <c r="F30" s="193" t="s">
        <v>61</v>
      </c>
      <c r="G30" s="133">
        <v>600000</v>
      </c>
      <c r="H30" s="132"/>
      <c r="I30" s="133"/>
      <c r="J30" s="133">
        <v>600000</v>
      </c>
      <c r="K30" s="133">
        <f t="shared" si="1"/>
        <v>0</v>
      </c>
      <c r="L30" s="133">
        <v>116136</v>
      </c>
      <c r="M30" s="133">
        <f t="shared" si="0"/>
        <v>483864</v>
      </c>
      <c r="N30" s="198" t="s">
        <v>324</v>
      </c>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2:123" ht="72.75" customHeight="1">
      <c r="B31" s="193">
        <v>19</v>
      </c>
      <c r="C31" s="193" t="s">
        <v>209</v>
      </c>
      <c r="D31" s="193" t="s">
        <v>210</v>
      </c>
      <c r="E31" s="130" t="s">
        <v>180</v>
      </c>
      <c r="F31" s="193" t="s">
        <v>61</v>
      </c>
      <c r="G31" s="133">
        <v>500000</v>
      </c>
      <c r="H31" s="132"/>
      <c r="I31" s="132"/>
      <c r="J31" s="133"/>
      <c r="K31" s="133">
        <f t="shared" si="1"/>
        <v>500000</v>
      </c>
      <c r="L31" s="133"/>
      <c r="M31" s="133">
        <f t="shared" si="0"/>
        <v>0</v>
      </c>
      <c r="N31" s="62"/>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row>
    <row r="32" spans="2:123" ht="45" customHeight="1" hidden="1" thickBot="1">
      <c r="B32" s="82">
        <v>21</v>
      </c>
      <c r="C32" s="103"/>
      <c r="D32" s="100" t="s">
        <v>93</v>
      </c>
      <c r="E32" s="101"/>
      <c r="F32" s="100"/>
      <c r="G32" s="102"/>
      <c r="H32" s="87"/>
      <c r="I32" s="102"/>
      <c r="J32" s="102"/>
      <c r="K32" s="102"/>
      <c r="L32" s="102"/>
      <c r="M32" s="133">
        <f t="shared" si="0"/>
        <v>0</v>
      </c>
      <c r="N32" s="82"/>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row>
    <row r="33" spans="2:123" ht="28.5" customHeight="1" hidden="1" thickBot="1">
      <c r="B33" s="82">
        <v>22</v>
      </c>
      <c r="C33" s="103"/>
      <c r="D33" s="100" t="s">
        <v>93</v>
      </c>
      <c r="E33" s="101"/>
      <c r="F33" s="100"/>
      <c r="G33" s="102"/>
      <c r="H33" s="87"/>
      <c r="I33" s="102"/>
      <c r="J33" s="102"/>
      <c r="K33" s="102"/>
      <c r="L33" s="102"/>
      <c r="M33" s="133">
        <f t="shared" si="0"/>
        <v>0</v>
      </c>
      <c r="N33" s="82"/>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row>
    <row r="34" spans="2:123" ht="33.75" customHeight="1" hidden="1" thickBot="1">
      <c r="B34" s="99">
        <v>1</v>
      </c>
      <c r="C34" s="82"/>
      <c r="D34" s="100" t="s">
        <v>93</v>
      </c>
      <c r="E34" s="82"/>
      <c r="F34" s="82"/>
      <c r="G34" s="87"/>
      <c r="H34" s="87"/>
      <c r="I34" s="87"/>
      <c r="J34" s="87"/>
      <c r="K34" s="87"/>
      <c r="L34" s="87"/>
      <c r="M34" s="133">
        <f t="shared" si="0"/>
        <v>0</v>
      </c>
      <c r="N34" s="82"/>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row>
    <row r="35" spans="2:123" ht="39.75" customHeight="1" hidden="1" thickBot="1">
      <c r="B35" s="99">
        <v>2</v>
      </c>
      <c r="C35" s="82"/>
      <c r="D35" s="100" t="s">
        <v>93</v>
      </c>
      <c r="E35" s="82"/>
      <c r="F35" s="82"/>
      <c r="G35" s="87"/>
      <c r="H35" s="87"/>
      <c r="I35" s="87"/>
      <c r="J35" s="87"/>
      <c r="K35" s="87"/>
      <c r="L35" s="87"/>
      <c r="M35" s="133">
        <f t="shared" si="0"/>
        <v>0</v>
      </c>
      <c r="N35" s="82"/>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row>
    <row r="36" spans="1:123" s="222" customFormat="1" ht="33.75" customHeight="1" hidden="1" thickBot="1">
      <c r="A36" s="214"/>
      <c r="B36" s="215"/>
      <c r="C36" s="216" t="s">
        <v>105</v>
      </c>
      <c r="D36" s="217" t="s">
        <v>96</v>
      </c>
      <c r="E36" s="218" t="s">
        <v>71</v>
      </c>
      <c r="F36" s="217" t="s">
        <v>61</v>
      </c>
      <c r="G36" s="219"/>
      <c r="H36" s="219"/>
      <c r="I36" s="219"/>
      <c r="J36" s="219"/>
      <c r="K36" s="219">
        <f aca="true" t="shared" si="2" ref="K36:K42">G36-J36</f>
        <v>0</v>
      </c>
      <c r="L36" s="219"/>
      <c r="M36" s="133">
        <f t="shared" si="0"/>
        <v>0</v>
      </c>
      <c r="N36" s="217" t="s">
        <v>108</v>
      </c>
      <c r="O36" s="220"/>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row>
    <row r="37" spans="1:123" s="222" customFormat="1" ht="51" customHeight="1" hidden="1" thickBot="1">
      <c r="A37" s="214"/>
      <c r="B37" s="215"/>
      <c r="C37" s="216" t="s">
        <v>104</v>
      </c>
      <c r="D37" s="217" t="s">
        <v>96</v>
      </c>
      <c r="E37" s="218" t="s">
        <v>71</v>
      </c>
      <c r="F37" s="217" t="s">
        <v>61</v>
      </c>
      <c r="G37" s="219"/>
      <c r="H37" s="219"/>
      <c r="I37" s="219"/>
      <c r="J37" s="219"/>
      <c r="K37" s="219">
        <f t="shared" si="2"/>
        <v>0</v>
      </c>
      <c r="L37" s="219"/>
      <c r="M37" s="133">
        <f t="shared" si="0"/>
        <v>0</v>
      </c>
      <c r="N37" s="217" t="s">
        <v>109</v>
      </c>
      <c r="O37" s="220"/>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row>
    <row r="38" spans="2:123" s="223" customFormat="1" ht="64.5" customHeight="1" hidden="1" thickBot="1">
      <c r="B38" s="224"/>
      <c r="C38" s="216" t="s">
        <v>106</v>
      </c>
      <c r="D38" s="217" t="s">
        <v>96</v>
      </c>
      <c r="E38" s="218" t="s">
        <v>71</v>
      </c>
      <c r="F38" s="217" t="s">
        <v>61</v>
      </c>
      <c r="G38" s="219"/>
      <c r="H38" s="219"/>
      <c r="I38" s="219"/>
      <c r="J38" s="219"/>
      <c r="K38" s="219">
        <f t="shared" si="2"/>
        <v>0</v>
      </c>
      <c r="L38" s="219"/>
      <c r="M38" s="133">
        <f t="shared" si="0"/>
        <v>0</v>
      </c>
      <c r="N38" s="217" t="s">
        <v>110</v>
      </c>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row>
    <row r="39" spans="2:123" ht="65.25" customHeight="1">
      <c r="B39" s="194">
        <v>20</v>
      </c>
      <c r="C39" s="198" t="s">
        <v>211</v>
      </c>
      <c r="D39" s="193" t="s">
        <v>212</v>
      </c>
      <c r="E39" s="130" t="s">
        <v>181</v>
      </c>
      <c r="F39" s="193" t="s">
        <v>61</v>
      </c>
      <c r="G39" s="133">
        <v>4700000</v>
      </c>
      <c r="H39" s="132"/>
      <c r="I39" s="133"/>
      <c r="J39" s="133"/>
      <c r="K39" s="133">
        <f t="shared" si="2"/>
        <v>4700000</v>
      </c>
      <c r="L39" s="133"/>
      <c r="M39" s="133">
        <f t="shared" si="0"/>
        <v>0</v>
      </c>
      <c r="N39" s="62"/>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row>
    <row r="40" spans="2:123" ht="90.75" customHeight="1">
      <c r="B40" s="194">
        <v>21</v>
      </c>
      <c r="C40" s="130" t="s">
        <v>133</v>
      </c>
      <c r="D40" s="193" t="s">
        <v>213</v>
      </c>
      <c r="E40" s="130" t="s">
        <v>182</v>
      </c>
      <c r="F40" s="193" t="s">
        <v>61</v>
      </c>
      <c r="G40" s="133">
        <v>3200000</v>
      </c>
      <c r="H40" s="132"/>
      <c r="I40" s="133"/>
      <c r="J40" s="133">
        <v>60000</v>
      </c>
      <c r="K40" s="133">
        <f t="shared" si="2"/>
        <v>3140000</v>
      </c>
      <c r="L40" s="133">
        <v>34500</v>
      </c>
      <c r="M40" s="133">
        <f t="shared" si="0"/>
        <v>25500</v>
      </c>
      <c r="N40" s="193" t="s">
        <v>326</v>
      </c>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row>
    <row r="41" spans="2:123" ht="186" customHeight="1" hidden="1" thickBot="1">
      <c r="B41" s="99"/>
      <c r="C41" s="104"/>
      <c r="D41" s="100" t="s">
        <v>93</v>
      </c>
      <c r="E41" s="101"/>
      <c r="F41" s="100"/>
      <c r="G41" s="102"/>
      <c r="H41" s="87"/>
      <c r="I41" s="102"/>
      <c r="J41" s="102"/>
      <c r="K41" s="102">
        <f t="shared" si="2"/>
        <v>0</v>
      </c>
      <c r="L41" s="102"/>
      <c r="M41" s="133">
        <f t="shared" si="0"/>
        <v>0</v>
      </c>
      <c r="N41" s="82"/>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row>
    <row r="42" spans="1:123" s="62" customFormat="1" ht="102" customHeight="1">
      <c r="A42" s="73"/>
      <c r="B42" s="194">
        <v>22</v>
      </c>
      <c r="C42" s="154" t="s">
        <v>281</v>
      </c>
      <c r="D42" s="193" t="s">
        <v>282</v>
      </c>
      <c r="E42" s="130" t="s">
        <v>183</v>
      </c>
      <c r="F42" s="193" t="s">
        <v>61</v>
      </c>
      <c r="G42" s="133">
        <v>13000000</v>
      </c>
      <c r="H42" s="132"/>
      <c r="I42" s="133"/>
      <c r="J42" s="133">
        <v>10000000</v>
      </c>
      <c r="K42" s="133">
        <f t="shared" si="2"/>
        <v>3000000</v>
      </c>
      <c r="L42" s="133"/>
      <c r="M42" s="133">
        <f t="shared" si="0"/>
        <v>10000000</v>
      </c>
      <c r="N42" s="193"/>
      <c r="O42" s="74"/>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row>
    <row r="43" spans="2:123" ht="47.25" customHeight="1" hidden="1" thickBot="1">
      <c r="B43" s="99">
        <v>8</v>
      </c>
      <c r="C43" s="82"/>
      <c r="D43" s="100" t="s">
        <v>93</v>
      </c>
      <c r="E43" s="82"/>
      <c r="F43" s="82"/>
      <c r="G43" s="87"/>
      <c r="H43" s="87"/>
      <c r="I43" s="87"/>
      <c r="J43" s="87"/>
      <c r="K43" s="87"/>
      <c r="L43" s="87"/>
      <c r="M43" s="133">
        <f t="shared" si="0"/>
        <v>0</v>
      </c>
      <c r="N43" s="82"/>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row>
    <row r="44" spans="2:123" ht="54.75" customHeight="1" hidden="1" thickBot="1">
      <c r="B44" s="82"/>
      <c r="C44" s="82"/>
      <c r="D44" s="100" t="s">
        <v>93</v>
      </c>
      <c r="E44" s="82"/>
      <c r="F44" s="82"/>
      <c r="G44" s="87"/>
      <c r="H44" s="87"/>
      <c r="I44" s="87"/>
      <c r="J44" s="87"/>
      <c r="K44" s="87"/>
      <c r="L44" s="87"/>
      <c r="M44" s="133">
        <f t="shared" si="0"/>
        <v>0</v>
      </c>
      <c r="N44" s="82"/>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row>
    <row r="45" spans="2:123" ht="56.25" customHeight="1" hidden="1" thickBot="1">
      <c r="B45" s="99"/>
      <c r="C45" s="103"/>
      <c r="D45" s="100" t="s">
        <v>93</v>
      </c>
      <c r="E45" s="101"/>
      <c r="F45" s="100"/>
      <c r="G45" s="102"/>
      <c r="H45" s="87"/>
      <c r="I45" s="102"/>
      <c r="J45" s="102"/>
      <c r="K45" s="102"/>
      <c r="L45" s="102"/>
      <c r="M45" s="133">
        <f t="shared" si="0"/>
        <v>0</v>
      </c>
      <c r="N45" s="82"/>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row>
    <row r="46" spans="2:123" ht="62.25" customHeight="1" hidden="1" thickBot="1">
      <c r="B46" s="99"/>
      <c r="C46" s="103"/>
      <c r="D46" s="100" t="s">
        <v>93</v>
      </c>
      <c r="E46" s="101"/>
      <c r="F46" s="100"/>
      <c r="G46" s="102"/>
      <c r="H46" s="87"/>
      <c r="I46" s="102"/>
      <c r="J46" s="102"/>
      <c r="K46" s="102"/>
      <c r="L46" s="102"/>
      <c r="M46" s="133">
        <f t="shared" si="0"/>
        <v>0</v>
      </c>
      <c r="N46" s="82"/>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row>
    <row r="47" spans="2:123" ht="45" customHeight="1" hidden="1" thickBot="1">
      <c r="B47" s="99">
        <v>12</v>
      </c>
      <c r="C47" s="82"/>
      <c r="D47" s="100" t="s">
        <v>93</v>
      </c>
      <c r="E47" s="82"/>
      <c r="F47" s="82"/>
      <c r="G47" s="87"/>
      <c r="H47" s="87"/>
      <c r="I47" s="87"/>
      <c r="J47" s="87"/>
      <c r="K47" s="87"/>
      <c r="L47" s="87"/>
      <c r="M47" s="133">
        <f t="shared" si="0"/>
        <v>0</v>
      </c>
      <c r="N47" s="82"/>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row>
    <row r="48" spans="2:123" ht="30" customHeight="1" hidden="1" thickBot="1">
      <c r="B48" s="99">
        <v>13</v>
      </c>
      <c r="C48" s="82"/>
      <c r="D48" s="100" t="s">
        <v>93</v>
      </c>
      <c r="E48" s="82"/>
      <c r="F48" s="82"/>
      <c r="G48" s="87"/>
      <c r="H48" s="87"/>
      <c r="I48" s="87"/>
      <c r="J48" s="87"/>
      <c r="K48" s="87"/>
      <c r="L48" s="87"/>
      <c r="M48" s="133">
        <f t="shared" si="0"/>
        <v>0</v>
      </c>
      <c r="N48" s="82"/>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row>
    <row r="49" spans="2:123" ht="48.75" customHeight="1" hidden="1" thickBot="1">
      <c r="B49" s="82"/>
      <c r="C49" s="82"/>
      <c r="D49" s="100" t="s">
        <v>93</v>
      </c>
      <c r="E49" s="82"/>
      <c r="F49" s="82"/>
      <c r="G49" s="87"/>
      <c r="H49" s="87"/>
      <c r="I49" s="87"/>
      <c r="J49" s="87"/>
      <c r="K49" s="87"/>
      <c r="L49" s="87"/>
      <c r="M49" s="133">
        <f t="shared" si="0"/>
        <v>0</v>
      </c>
      <c r="N49" s="82"/>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row>
    <row r="50" spans="2:123" ht="214.5" customHeight="1">
      <c r="B50" s="194">
        <v>23</v>
      </c>
      <c r="C50" s="195" t="s">
        <v>258</v>
      </c>
      <c r="D50" s="193" t="s">
        <v>283</v>
      </c>
      <c r="E50" s="130" t="s">
        <v>184</v>
      </c>
      <c r="F50" s="193" t="s">
        <v>61</v>
      </c>
      <c r="G50" s="133">
        <v>1150000</v>
      </c>
      <c r="H50" s="132"/>
      <c r="I50" s="133"/>
      <c r="J50" s="133">
        <v>1000000</v>
      </c>
      <c r="K50" s="133">
        <f>G50-J50</f>
        <v>150000</v>
      </c>
      <c r="L50" s="133">
        <v>142771</v>
      </c>
      <c r="M50" s="133">
        <f t="shared" si="0"/>
        <v>857229</v>
      </c>
      <c r="N50" s="193" t="s">
        <v>325</v>
      </c>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row>
    <row r="51" spans="2:123" ht="30" customHeight="1" hidden="1" thickBot="1">
      <c r="B51" s="84">
        <v>17</v>
      </c>
      <c r="C51" s="68"/>
      <c r="D51" s="71" t="s">
        <v>93</v>
      </c>
      <c r="E51" s="68"/>
      <c r="F51" s="68"/>
      <c r="G51" s="83"/>
      <c r="H51" s="83"/>
      <c r="I51" s="83"/>
      <c r="J51" s="83"/>
      <c r="K51" s="85"/>
      <c r="L51" s="85"/>
      <c r="M51" s="133">
        <f t="shared" si="0"/>
        <v>0</v>
      </c>
      <c r="N51" s="81"/>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row>
    <row r="52" spans="2:123" ht="58.5" customHeight="1" hidden="1" thickBot="1">
      <c r="B52" s="68"/>
      <c r="C52" s="68"/>
      <c r="D52" s="69" t="s">
        <v>93</v>
      </c>
      <c r="E52" s="68"/>
      <c r="F52" s="68"/>
      <c r="G52" s="83"/>
      <c r="H52" s="83"/>
      <c r="I52" s="83"/>
      <c r="J52" s="83"/>
      <c r="K52" s="80"/>
      <c r="L52" s="80"/>
      <c r="M52" s="133">
        <f t="shared" si="0"/>
        <v>0</v>
      </c>
      <c r="N52" s="86"/>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row>
    <row r="53" spans="2:123" ht="86.25" customHeight="1">
      <c r="B53" s="194">
        <v>24</v>
      </c>
      <c r="C53" s="193" t="s">
        <v>67</v>
      </c>
      <c r="D53" s="193" t="s">
        <v>97</v>
      </c>
      <c r="E53" s="130" t="s">
        <v>185</v>
      </c>
      <c r="F53" s="193" t="s">
        <v>61</v>
      </c>
      <c r="G53" s="133">
        <v>50000</v>
      </c>
      <c r="H53" s="132"/>
      <c r="I53" s="133"/>
      <c r="J53" s="133">
        <v>30000</v>
      </c>
      <c r="K53" s="133">
        <f>G53-J53</f>
        <v>20000</v>
      </c>
      <c r="L53" s="133"/>
      <c r="M53" s="133">
        <f t="shared" si="0"/>
        <v>30000</v>
      </c>
      <c r="N53" s="62"/>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row>
    <row r="54" spans="2:123" ht="113.25" customHeight="1" hidden="1" thickBot="1">
      <c r="B54" s="105">
        <v>20</v>
      </c>
      <c r="C54" s="103"/>
      <c r="D54" s="100" t="s">
        <v>93</v>
      </c>
      <c r="E54" s="82"/>
      <c r="F54" s="82"/>
      <c r="G54" s="87"/>
      <c r="H54" s="87"/>
      <c r="I54" s="87"/>
      <c r="J54" s="87"/>
      <c r="K54" s="87"/>
      <c r="L54" s="87"/>
      <c r="M54" s="133">
        <f t="shared" si="0"/>
        <v>0</v>
      </c>
      <c r="N54" s="82"/>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row>
    <row r="55" spans="2:123" ht="155.25" customHeight="1">
      <c r="B55" s="194">
        <v>25</v>
      </c>
      <c r="C55" s="196" t="s">
        <v>335</v>
      </c>
      <c r="D55" s="193" t="s">
        <v>169</v>
      </c>
      <c r="E55" s="130" t="s">
        <v>186</v>
      </c>
      <c r="F55" s="193" t="s">
        <v>61</v>
      </c>
      <c r="G55" s="133">
        <v>25720</v>
      </c>
      <c r="H55" s="132"/>
      <c r="I55" s="133"/>
      <c r="J55" s="133">
        <v>25720</v>
      </c>
      <c r="K55" s="133">
        <f aca="true" t="shared" si="3" ref="K55:K63">G55-J55</f>
        <v>0</v>
      </c>
      <c r="L55" s="133">
        <v>24100</v>
      </c>
      <c r="M55" s="133">
        <f t="shared" si="0"/>
        <v>1620</v>
      </c>
      <c r="N55" s="193" t="s">
        <v>327</v>
      </c>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row>
    <row r="56" spans="2:123" ht="191.25" customHeight="1">
      <c r="B56" s="194">
        <v>26</v>
      </c>
      <c r="C56" s="198" t="s">
        <v>284</v>
      </c>
      <c r="D56" s="193" t="s">
        <v>285</v>
      </c>
      <c r="E56" s="130" t="s">
        <v>187</v>
      </c>
      <c r="F56" s="193" t="s">
        <v>61</v>
      </c>
      <c r="G56" s="133">
        <v>305000</v>
      </c>
      <c r="H56" s="132"/>
      <c r="I56" s="133"/>
      <c r="J56" s="133">
        <v>200000</v>
      </c>
      <c r="K56" s="133">
        <f t="shared" si="3"/>
        <v>105000</v>
      </c>
      <c r="L56" s="133">
        <v>26250</v>
      </c>
      <c r="M56" s="133">
        <f t="shared" si="0"/>
        <v>173750</v>
      </c>
      <c r="N56" s="193" t="s">
        <v>328</v>
      </c>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row>
    <row r="57" spans="2:123" ht="120.75" customHeight="1">
      <c r="B57" s="194">
        <v>27</v>
      </c>
      <c r="C57" s="193" t="s">
        <v>129</v>
      </c>
      <c r="D57" s="193" t="s">
        <v>286</v>
      </c>
      <c r="E57" s="226" t="s">
        <v>188</v>
      </c>
      <c r="F57" s="193" t="s">
        <v>61</v>
      </c>
      <c r="G57" s="133">
        <v>350000</v>
      </c>
      <c r="H57" s="132"/>
      <c r="I57" s="133"/>
      <c r="J57" s="133">
        <v>350000</v>
      </c>
      <c r="K57" s="133">
        <f t="shared" si="3"/>
        <v>0</v>
      </c>
      <c r="L57" s="133"/>
      <c r="M57" s="133">
        <f t="shared" si="0"/>
        <v>350000</v>
      </c>
      <c r="N57" s="193"/>
      <c r="O57" s="197">
        <f>G57+G80+G109+G144</f>
        <v>2303600</v>
      </c>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row>
    <row r="58" spans="2:123" ht="127.5" customHeight="1">
      <c r="B58" s="194">
        <v>28</v>
      </c>
      <c r="C58" s="205" t="s">
        <v>128</v>
      </c>
      <c r="D58" s="193" t="s">
        <v>287</v>
      </c>
      <c r="E58" s="130" t="s">
        <v>189</v>
      </c>
      <c r="F58" s="193" t="s">
        <v>61</v>
      </c>
      <c r="G58" s="133">
        <v>4000000</v>
      </c>
      <c r="H58" s="132"/>
      <c r="I58" s="133"/>
      <c r="J58" s="133">
        <v>2532900</v>
      </c>
      <c r="K58" s="133">
        <f t="shared" si="3"/>
        <v>1467100</v>
      </c>
      <c r="L58" s="133">
        <v>292149</v>
      </c>
      <c r="M58" s="133">
        <f t="shared" si="0"/>
        <v>2240751</v>
      </c>
      <c r="N58" s="62" t="s">
        <v>329</v>
      </c>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row>
    <row r="59" spans="2:123" ht="58.5" customHeight="1" hidden="1" thickBot="1">
      <c r="B59" s="105">
        <v>24</v>
      </c>
      <c r="C59" s="106" t="s">
        <v>127</v>
      </c>
      <c r="D59" s="100" t="s">
        <v>93</v>
      </c>
      <c r="E59" s="107"/>
      <c r="F59" s="108"/>
      <c r="G59" s="109"/>
      <c r="H59" s="110"/>
      <c r="I59" s="109"/>
      <c r="J59" s="109"/>
      <c r="K59" s="109">
        <f t="shared" si="3"/>
        <v>0</v>
      </c>
      <c r="L59" s="109"/>
      <c r="M59" s="133">
        <f t="shared" si="0"/>
        <v>0</v>
      </c>
      <c r="N59" s="82"/>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row>
    <row r="60" spans="2:123" ht="96" customHeight="1">
      <c r="B60" s="194">
        <v>29</v>
      </c>
      <c r="C60" s="227" t="s">
        <v>234</v>
      </c>
      <c r="D60" s="193" t="s">
        <v>214</v>
      </c>
      <c r="E60" s="130" t="s">
        <v>190</v>
      </c>
      <c r="F60" s="193" t="s">
        <v>61</v>
      </c>
      <c r="G60" s="133">
        <v>370000</v>
      </c>
      <c r="H60" s="132"/>
      <c r="I60" s="133"/>
      <c r="J60" s="133">
        <v>20000</v>
      </c>
      <c r="K60" s="133">
        <f t="shared" si="3"/>
        <v>350000</v>
      </c>
      <c r="L60" s="133"/>
      <c r="M60" s="133">
        <f t="shared" si="0"/>
        <v>20000</v>
      </c>
      <c r="N60" s="62"/>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row>
    <row r="61" spans="2:123" ht="132" customHeight="1">
      <c r="B61" s="194">
        <v>30</v>
      </c>
      <c r="C61" s="205" t="s">
        <v>215</v>
      </c>
      <c r="D61" s="193" t="s">
        <v>98</v>
      </c>
      <c r="E61" s="130" t="s">
        <v>191</v>
      </c>
      <c r="F61" s="193" t="s">
        <v>61</v>
      </c>
      <c r="G61" s="133">
        <v>236500</v>
      </c>
      <c r="H61" s="132"/>
      <c r="I61" s="133"/>
      <c r="J61" s="133">
        <v>109400</v>
      </c>
      <c r="K61" s="133">
        <f t="shared" si="3"/>
        <v>127100</v>
      </c>
      <c r="L61" s="133"/>
      <c r="M61" s="133">
        <f t="shared" si="0"/>
        <v>109400</v>
      </c>
      <c r="N61" s="193"/>
      <c r="O61" s="228" t="s">
        <v>267</v>
      </c>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row>
    <row r="62" spans="2:123" ht="132" customHeight="1" hidden="1" thickBot="1">
      <c r="B62" s="108"/>
      <c r="C62" s="103"/>
      <c r="D62" s="100"/>
      <c r="E62" s="107"/>
      <c r="F62" s="108"/>
      <c r="G62" s="109"/>
      <c r="H62" s="87"/>
      <c r="I62" s="87"/>
      <c r="J62" s="87"/>
      <c r="K62" s="109">
        <f t="shared" si="3"/>
        <v>0</v>
      </c>
      <c r="L62" s="109"/>
      <c r="M62" s="133">
        <f t="shared" si="0"/>
        <v>0</v>
      </c>
      <c r="N62" s="82"/>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row>
    <row r="63" spans="2:123" s="94" customFormat="1" ht="93" customHeight="1">
      <c r="B63" s="206">
        <v>31</v>
      </c>
      <c r="C63" s="210" t="s">
        <v>154</v>
      </c>
      <c r="D63" s="206" t="s">
        <v>288</v>
      </c>
      <c r="E63" s="207" t="s">
        <v>192</v>
      </c>
      <c r="F63" s="206" t="s">
        <v>61</v>
      </c>
      <c r="G63" s="208">
        <v>640000</v>
      </c>
      <c r="H63" s="208"/>
      <c r="I63" s="208"/>
      <c r="J63" s="208">
        <v>54500</v>
      </c>
      <c r="K63" s="208">
        <f t="shared" si="3"/>
        <v>585500</v>
      </c>
      <c r="L63" s="208"/>
      <c r="M63" s="133">
        <f t="shared" si="0"/>
        <v>54500</v>
      </c>
      <c r="N63" s="229"/>
      <c r="O63" s="230" t="s">
        <v>266</v>
      </c>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row>
    <row r="64" spans="2:123" ht="75" customHeight="1" hidden="1" thickBot="1">
      <c r="B64" s="108">
        <v>26</v>
      </c>
      <c r="C64" s="82"/>
      <c r="D64" s="82"/>
      <c r="E64" s="82"/>
      <c r="F64" s="82"/>
      <c r="G64" s="82"/>
      <c r="H64" s="82"/>
      <c r="I64" s="82"/>
      <c r="J64" s="82"/>
      <c r="K64" s="109"/>
      <c r="L64" s="109"/>
      <c r="M64" s="133">
        <f t="shared" si="0"/>
        <v>0</v>
      </c>
      <c r="N64" s="82"/>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row>
    <row r="65" spans="2:123" ht="25.5" customHeight="1" hidden="1">
      <c r="B65" s="82"/>
      <c r="C65" s="82"/>
      <c r="D65" s="82"/>
      <c r="E65" s="82"/>
      <c r="F65" s="82"/>
      <c r="G65" s="87"/>
      <c r="H65" s="87"/>
      <c r="I65" s="87"/>
      <c r="J65" s="87"/>
      <c r="K65" s="87"/>
      <c r="L65" s="87"/>
      <c r="M65" s="133">
        <f t="shared" si="0"/>
        <v>0</v>
      </c>
      <c r="N65" s="82"/>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row>
    <row r="66" spans="2:123" ht="25.5" customHeight="1" hidden="1" thickBot="1">
      <c r="B66" s="82"/>
      <c r="C66" s="82"/>
      <c r="D66" s="82"/>
      <c r="E66" s="82"/>
      <c r="F66" s="82"/>
      <c r="G66" s="87"/>
      <c r="H66" s="87"/>
      <c r="I66" s="87"/>
      <c r="J66" s="87"/>
      <c r="K66" s="87"/>
      <c r="L66" s="87"/>
      <c r="M66" s="133">
        <f t="shared" si="0"/>
        <v>0</v>
      </c>
      <c r="N66" s="82"/>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row>
    <row r="67" spans="2:123" ht="32.25" customHeight="1" hidden="1" thickBot="1">
      <c r="B67" s="105">
        <v>30</v>
      </c>
      <c r="C67" s="82"/>
      <c r="D67" s="82"/>
      <c r="E67" s="82"/>
      <c r="F67" s="82"/>
      <c r="G67" s="87"/>
      <c r="H67" s="87"/>
      <c r="I67" s="87"/>
      <c r="J67" s="87"/>
      <c r="K67" s="87"/>
      <c r="L67" s="87"/>
      <c r="M67" s="133">
        <f t="shared" si="0"/>
        <v>0</v>
      </c>
      <c r="N67" s="82"/>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row>
    <row r="68" spans="2:123" ht="26.25" customHeight="1" hidden="1">
      <c r="B68" s="82"/>
      <c r="C68" s="82"/>
      <c r="D68" s="82"/>
      <c r="E68" s="82"/>
      <c r="F68" s="82"/>
      <c r="G68" s="87"/>
      <c r="H68" s="87"/>
      <c r="I68" s="87"/>
      <c r="J68" s="87"/>
      <c r="K68" s="87"/>
      <c r="L68" s="87"/>
      <c r="M68" s="133">
        <f t="shared" si="0"/>
        <v>0</v>
      </c>
      <c r="N68" s="82"/>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row>
    <row r="69" spans="2:123" ht="30" customHeight="1" hidden="1">
      <c r="B69" s="105"/>
      <c r="C69" s="82"/>
      <c r="D69" s="82"/>
      <c r="E69" s="82"/>
      <c r="F69" s="82"/>
      <c r="G69" s="87"/>
      <c r="H69" s="87"/>
      <c r="I69" s="87"/>
      <c r="J69" s="87"/>
      <c r="K69" s="87"/>
      <c r="L69" s="87"/>
      <c r="M69" s="133">
        <f aca="true" t="shared" si="4" ref="M69:M132">J69-L69</f>
        <v>0</v>
      </c>
      <c r="N69" s="82"/>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row>
    <row r="70" spans="2:123" ht="21" customHeight="1" hidden="1">
      <c r="B70" s="82"/>
      <c r="C70" s="82"/>
      <c r="D70" s="82"/>
      <c r="E70" s="82"/>
      <c r="F70" s="82"/>
      <c r="G70" s="87"/>
      <c r="H70" s="87"/>
      <c r="I70" s="87"/>
      <c r="J70" s="87"/>
      <c r="K70" s="87"/>
      <c r="L70" s="87"/>
      <c r="M70" s="133">
        <f t="shared" si="4"/>
        <v>0</v>
      </c>
      <c r="N70" s="82"/>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row>
    <row r="71" spans="2:123" ht="33.75" customHeight="1" hidden="1" thickBot="1">
      <c r="B71" s="105"/>
      <c r="C71" s="82"/>
      <c r="D71" s="82"/>
      <c r="E71" s="82"/>
      <c r="F71" s="82"/>
      <c r="G71" s="87"/>
      <c r="H71" s="87"/>
      <c r="I71" s="87"/>
      <c r="J71" s="87"/>
      <c r="K71" s="87"/>
      <c r="L71" s="87"/>
      <c r="M71" s="133">
        <f t="shared" si="4"/>
        <v>0</v>
      </c>
      <c r="N71" s="82"/>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row>
    <row r="72" spans="2:123" ht="51" customHeight="1" hidden="1">
      <c r="B72" s="105">
        <v>38</v>
      </c>
      <c r="C72" s="82"/>
      <c r="D72" s="100"/>
      <c r="E72" s="82"/>
      <c r="F72" s="82"/>
      <c r="G72" s="109"/>
      <c r="H72" s="87"/>
      <c r="I72" s="87"/>
      <c r="J72" s="87"/>
      <c r="K72" s="87"/>
      <c r="L72" s="87"/>
      <c r="M72" s="133">
        <f t="shared" si="4"/>
        <v>0</v>
      </c>
      <c r="N72" s="82"/>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row>
    <row r="73" spans="2:123" ht="54.75" customHeight="1" hidden="1">
      <c r="B73" s="105">
        <v>27</v>
      </c>
      <c r="C73" s="100"/>
      <c r="D73" s="100"/>
      <c r="E73" s="108"/>
      <c r="F73" s="108"/>
      <c r="G73" s="109"/>
      <c r="H73" s="87"/>
      <c r="I73" s="87"/>
      <c r="J73" s="102"/>
      <c r="K73" s="109"/>
      <c r="L73" s="109"/>
      <c r="M73" s="133">
        <f t="shared" si="4"/>
        <v>0</v>
      </c>
      <c r="N73" s="82"/>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row>
    <row r="74" spans="2:123" ht="77.25" customHeight="1" hidden="1" thickBot="1">
      <c r="B74" s="105">
        <v>28</v>
      </c>
      <c r="C74" s="82"/>
      <c r="D74" s="82"/>
      <c r="E74" s="82"/>
      <c r="F74" s="82"/>
      <c r="G74" s="82"/>
      <c r="H74" s="82"/>
      <c r="I74" s="82"/>
      <c r="J74" s="82"/>
      <c r="K74" s="109"/>
      <c r="L74" s="109"/>
      <c r="M74" s="133">
        <f t="shared" si="4"/>
        <v>0</v>
      </c>
      <c r="N74" s="10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row>
    <row r="75" spans="2:123" ht="82.5" customHeight="1">
      <c r="B75" s="194">
        <v>32</v>
      </c>
      <c r="C75" s="205" t="s">
        <v>115</v>
      </c>
      <c r="D75" s="193" t="s">
        <v>242</v>
      </c>
      <c r="E75" s="204" t="s">
        <v>193</v>
      </c>
      <c r="F75" s="193" t="s">
        <v>61</v>
      </c>
      <c r="G75" s="133">
        <v>1000000</v>
      </c>
      <c r="H75" s="133"/>
      <c r="I75" s="133"/>
      <c r="J75" s="133"/>
      <c r="K75" s="133">
        <f>G75-J75</f>
        <v>1000000</v>
      </c>
      <c r="L75" s="133"/>
      <c r="M75" s="133">
        <f t="shared" si="4"/>
        <v>0</v>
      </c>
      <c r="N75" s="193"/>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row>
    <row r="76" spans="2:123" ht="88.5" customHeight="1" hidden="1">
      <c r="B76" s="231">
        <v>30</v>
      </c>
      <c r="C76" s="68"/>
      <c r="E76" s="68"/>
      <c r="F76" s="68"/>
      <c r="G76" s="68"/>
      <c r="H76" s="68"/>
      <c r="I76" s="68"/>
      <c r="J76" s="68"/>
      <c r="K76" s="232">
        <f>G27-J27</f>
        <v>121000</v>
      </c>
      <c r="L76" s="232"/>
      <c r="M76" s="133">
        <f t="shared" si="4"/>
        <v>0</v>
      </c>
      <c r="N76" s="233"/>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row>
    <row r="77" spans="2:123" ht="121.5" customHeight="1">
      <c r="B77" s="194">
        <v>33</v>
      </c>
      <c r="C77" s="193" t="s">
        <v>159</v>
      </c>
      <c r="D77" s="193" t="s">
        <v>216</v>
      </c>
      <c r="E77" s="204" t="s">
        <v>187</v>
      </c>
      <c r="F77" s="193" t="s">
        <v>61</v>
      </c>
      <c r="G77" s="133">
        <v>100000</v>
      </c>
      <c r="H77" s="133"/>
      <c r="I77" s="133"/>
      <c r="J77" s="133"/>
      <c r="K77" s="133">
        <f>G77-J77</f>
        <v>100000</v>
      </c>
      <c r="L77" s="133"/>
      <c r="M77" s="133">
        <f t="shared" si="4"/>
        <v>0</v>
      </c>
      <c r="N77" s="193"/>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row>
    <row r="78" spans="2:123" ht="103.5" customHeight="1">
      <c r="B78" s="194">
        <v>34</v>
      </c>
      <c r="C78" s="205" t="s">
        <v>289</v>
      </c>
      <c r="D78" s="193" t="s">
        <v>246</v>
      </c>
      <c r="E78" s="204" t="s">
        <v>187</v>
      </c>
      <c r="F78" s="193" t="s">
        <v>61</v>
      </c>
      <c r="G78" s="208">
        <v>251000</v>
      </c>
      <c r="H78" s="133"/>
      <c r="I78" s="133"/>
      <c r="J78" s="122"/>
      <c r="K78" s="133">
        <f>G78-J78</f>
        <v>251000</v>
      </c>
      <c r="L78" s="133"/>
      <c r="M78" s="133">
        <f t="shared" si="4"/>
        <v>0</v>
      </c>
      <c r="N78" s="193"/>
      <c r="O78" s="197">
        <f>G78+G146</f>
        <v>570000</v>
      </c>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row>
    <row r="79" spans="2:123" ht="161.25" customHeight="1">
      <c r="B79" s="194">
        <v>35</v>
      </c>
      <c r="C79" s="193" t="s">
        <v>252</v>
      </c>
      <c r="D79" s="193" t="s">
        <v>292</v>
      </c>
      <c r="E79" s="204" t="s">
        <v>257</v>
      </c>
      <c r="F79" s="234" t="s">
        <v>253</v>
      </c>
      <c r="G79" s="133">
        <v>44136</v>
      </c>
      <c r="H79" s="133"/>
      <c r="I79" s="133"/>
      <c r="J79" s="133">
        <v>6000</v>
      </c>
      <c r="K79" s="133">
        <f>G79-J79</f>
        <v>38136</v>
      </c>
      <c r="L79" s="133"/>
      <c r="M79" s="133">
        <f t="shared" si="4"/>
        <v>6000</v>
      </c>
      <c r="N79" s="193"/>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row>
    <row r="80" spans="2:123" ht="88.5" customHeight="1">
      <c r="B80" s="194">
        <v>36</v>
      </c>
      <c r="C80" s="193" t="s">
        <v>129</v>
      </c>
      <c r="D80" s="193" t="s">
        <v>286</v>
      </c>
      <c r="E80" s="204" t="s">
        <v>256</v>
      </c>
      <c r="F80" s="193" t="s">
        <v>61</v>
      </c>
      <c r="G80" s="133">
        <v>1353600</v>
      </c>
      <c r="H80" s="193"/>
      <c r="I80" s="193"/>
      <c r="J80" s="133">
        <v>670000</v>
      </c>
      <c r="K80" s="133">
        <f>G80-J80</f>
        <v>683600</v>
      </c>
      <c r="L80" s="133">
        <v>162000</v>
      </c>
      <c r="M80" s="133">
        <f t="shared" si="4"/>
        <v>508000</v>
      </c>
      <c r="N80" s="193" t="s">
        <v>328</v>
      </c>
      <c r="O80" s="235"/>
      <c r="P80" s="235"/>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row>
    <row r="81" spans="2:123" ht="55.5" customHeight="1">
      <c r="B81" s="119"/>
      <c r="C81" s="134" t="s">
        <v>86</v>
      </c>
      <c r="D81" s="125" t="s">
        <v>227</v>
      </c>
      <c r="E81" s="125" t="s">
        <v>227</v>
      </c>
      <c r="F81" s="125" t="s">
        <v>227</v>
      </c>
      <c r="G81" s="122">
        <f>SUM(G4:G80)-G10-G11-G12-G13-G14-G15-G16</f>
        <v>89921381</v>
      </c>
      <c r="H81" s="123"/>
      <c r="I81" s="122">
        <f>SUM(I9:I68)</f>
        <v>0</v>
      </c>
      <c r="J81" s="122">
        <f>SUM(J4:J80)-J10-J11-J12-J13-J14-J15-J16</f>
        <v>47434866</v>
      </c>
      <c r="K81" s="122">
        <f>G81-J81</f>
        <v>42486515</v>
      </c>
      <c r="L81" s="122">
        <f>SUM(L4:L80)-L10-L11-L12-L13-L14-L15-L16</f>
        <v>1905356</v>
      </c>
      <c r="M81" s="122">
        <f t="shared" si="4"/>
        <v>45529510</v>
      </c>
      <c r="N81" s="125" t="s">
        <v>227</v>
      </c>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row>
    <row r="82" spans="2:123" ht="51" customHeight="1">
      <c r="B82" s="270" t="s">
        <v>62</v>
      </c>
      <c r="C82" s="270"/>
      <c r="D82" s="270"/>
      <c r="E82" s="270"/>
      <c r="F82" s="270"/>
      <c r="G82" s="270"/>
      <c r="H82" s="271"/>
      <c r="I82" s="271"/>
      <c r="J82" s="271"/>
      <c r="K82" s="271"/>
      <c r="L82" s="158"/>
      <c r="M82" s="158"/>
      <c r="N82" s="62"/>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row>
    <row r="83" spans="2:123" ht="83.25" customHeight="1">
      <c r="B83" s="194">
        <v>1</v>
      </c>
      <c r="C83" s="193" t="s">
        <v>135</v>
      </c>
      <c r="D83" s="193" t="s">
        <v>204</v>
      </c>
      <c r="E83" s="130" t="s">
        <v>165</v>
      </c>
      <c r="F83" s="131" t="s">
        <v>62</v>
      </c>
      <c r="G83" s="133">
        <v>130000</v>
      </c>
      <c r="H83" s="132"/>
      <c r="I83" s="133"/>
      <c r="J83" s="133">
        <v>40000</v>
      </c>
      <c r="K83" s="133">
        <f>G83-J83</f>
        <v>90000</v>
      </c>
      <c r="L83" s="133"/>
      <c r="M83" s="133">
        <f t="shared" si="4"/>
        <v>40000</v>
      </c>
      <c r="N83" s="193"/>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row>
    <row r="84" spans="2:123" s="72" customFormat="1" ht="84" customHeight="1">
      <c r="B84" s="275">
        <v>2</v>
      </c>
      <c r="C84" s="273" t="s">
        <v>239</v>
      </c>
      <c r="D84" s="273" t="s">
        <v>235</v>
      </c>
      <c r="E84" s="112" t="s">
        <v>236</v>
      </c>
      <c r="F84" s="127" t="s">
        <v>62</v>
      </c>
      <c r="G84" s="128">
        <f>G85+G86+G87+G88+G89+G90+G91+G92+G93+G94+G95+G96+G97</f>
        <v>24191500</v>
      </c>
      <c r="H84" s="114"/>
      <c r="I84" s="115"/>
      <c r="J84" s="128">
        <f>J85+J86+J87+J88+J89+J90+J91+J92+J93+J94+J95+J96+J97</f>
        <v>4883753</v>
      </c>
      <c r="K84" s="115">
        <f>G84-J84</f>
        <v>19307747</v>
      </c>
      <c r="L84" s="115">
        <f>L85+L86+L87+L88+L89+L90+L91+L92+L93+L94+L95+L96+L97</f>
        <v>223640</v>
      </c>
      <c r="M84" s="161">
        <f t="shared" si="4"/>
        <v>4660113</v>
      </c>
      <c r="N84" s="113">
        <v>7581570</v>
      </c>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row>
    <row r="85" spans="2:123" s="72" customFormat="1" ht="74.25" customHeight="1">
      <c r="B85" s="275"/>
      <c r="C85" s="273"/>
      <c r="D85" s="273"/>
      <c r="E85" s="117" t="s">
        <v>251</v>
      </c>
      <c r="F85" s="129" t="s">
        <v>62</v>
      </c>
      <c r="G85" s="236">
        <v>40000</v>
      </c>
      <c r="H85" s="123"/>
      <c r="I85" s="122"/>
      <c r="J85" s="237">
        <v>39300</v>
      </c>
      <c r="K85" s="92">
        <f aca="true" t="shared" si="5" ref="K85:K97">G85-J85</f>
        <v>700</v>
      </c>
      <c r="L85" s="92">
        <v>700</v>
      </c>
      <c r="M85" s="133">
        <f t="shared" si="4"/>
        <v>38600</v>
      </c>
      <c r="N85" s="192"/>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row>
    <row r="86" spans="2:123" s="78" customFormat="1" ht="92.25" customHeight="1">
      <c r="B86" s="276"/>
      <c r="C86" s="273"/>
      <c r="D86" s="274"/>
      <c r="E86" s="117" t="s">
        <v>195</v>
      </c>
      <c r="F86" s="129" t="s">
        <v>62</v>
      </c>
      <c r="G86" s="92">
        <v>3943600</v>
      </c>
      <c r="H86" s="118"/>
      <c r="I86" s="92"/>
      <c r="J86" s="92">
        <v>599820</v>
      </c>
      <c r="K86" s="92">
        <f t="shared" si="5"/>
        <v>3343780</v>
      </c>
      <c r="L86" s="92">
        <v>53024</v>
      </c>
      <c r="M86" s="133">
        <f t="shared" si="4"/>
        <v>546796</v>
      </c>
      <c r="N86" s="79" t="s">
        <v>331</v>
      </c>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row>
    <row r="87" spans="2:123" s="78" customFormat="1" ht="146.25" customHeight="1">
      <c r="B87" s="276"/>
      <c r="C87" s="273"/>
      <c r="D87" s="274"/>
      <c r="E87" s="117" t="s">
        <v>196</v>
      </c>
      <c r="F87" s="129" t="s">
        <v>62</v>
      </c>
      <c r="G87" s="92">
        <v>16759800</v>
      </c>
      <c r="H87" s="118"/>
      <c r="I87" s="92"/>
      <c r="J87" s="92">
        <v>3597870</v>
      </c>
      <c r="K87" s="92">
        <f t="shared" si="5"/>
        <v>13161930</v>
      </c>
      <c r="L87" s="92">
        <v>159015</v>
      </c>
      <c r="M87" s="133">
        <f t="shared" si="4"/>
        <v>3438855</v>
      </c>
      <c r="N87" s="79" t="s">
        <v>332</v>
      </c>
      <c r="O87" s="238" t="s">
        <v>268</v>
      </c>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row>
    <row r="88" spans="2:123" s="78" customFormat="1" ht="81.75" customHeight="1">
      <c r="B88" s="276"/>
      <c r="C88" s="273"/>
      <c r="D88" s="274"/>
      <c r="E88" s="117" t="s">
        <v>197</v>
      </c>
      <c r="F88" s="129" t="s">
        <v>62</v>
      </c>
      <c r="G88" s="92">
        <v>778700</v>
      </c>
      <c r="H88" s="118"/>
      <c r="I88" s="92"/>
      <c r="J88" s="92">
        <v>123000</v>
      </c>
      <c r="K88" s="92">
        <f t="shared" si="5"/>
        <v>655700</v>
      </c>
      <c r="L88" s="92">
        <v>1070</v>
      </c>
      <c r="M88" s="133">
        <f t="shared" si="4"/>
        <v>121930</v>
      </c>
      <c r="N88" s="79" t="s">
        <v>328</v>
      </c>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row>
    <row r="89" spans="2:123" s="78" customFormat="1" ht="144.75" customHeight="1">
      <c r="B89" s="276"/>
      <c r="C89" s="273"/>
      <c r="D89" s="274"/>
      <c r="E89" s="117" t="s">
        <v>198</v>
      </c>
      <c r="F89" s="129" t="s">
        <v>62</v>
      </c>
      <c r="G89" s="92">
        <v>1273300</v>
      </c>
      <c r="H89" s="118"/>
      <c r="I89" s="92"/>
      <c r="J89" s="92">
        <v>267098</v>
      </c>
      <c r="K89" s="92">
        <f t="shared" si="5"/>
        <v>1006202</v>
      </c>
      <c r="L89" s="92">
        <v>8761</v>
      </c>
      <c r="M89" s="133">
        <f t="shared" si="4"/>
        <v>258337</v>
      </c>
      <c r="N89" s="79" t="s">
        <v>333</v>
      </c>
      <c r="O89" s="238" t="s">
        <v>311</v>
      </c>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row>
    <row r="90" spans="2:123" s="78" customFormat="1" ht="77.25" customHeight="1">
      <c r="B90" s="276"/>
      <c r="C90" s="273"/>
      <c r="D90" s="274"/>
      <c r="E90" s="117" t="s">
        <v>243</v>
      </c>
      <c r="F90" s="129" t="s">
        <v>62</v>
      </c>
      <c r="G90" s="92">
        <v>18100</v>
      </c>
      <c r="H90" s="118"/>
      <c r="I90" s="92"/>
      <c r="J90" s="92">
        <v>10860</v>
      </c>
      <c r="K90" s="92">
        <f t="shared" si="5"/>
        <v>7240</v>
      </c>
      <c r="L90" s="92"/>
      <c r="M90" s="133">
        <f t="shared" si="4"/>
        <v>10860</v>
      </c>
      <c r="N90" s="79"/>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row>
    <row r="91" spans="2:123" s="78" customFormat="1" ht="51.75" customHeight="1">
      <c r="B91" s="276"/>
      <c r="C91" s="273"/>
      <c r="D91" s="274"/>
      <c r="E91" s="117" t="s">
        <v>199</v>
      </c>
      <c r="F91" s="129" t="s">
        <v>62</v>
      </c>
      <c r="G91" s="92">
        <v>372000</v>
      </c>
      <c r="H91" s="118"/>
      <c r="I91" s="92"/>
      <c r="J91" s="92">
        <v>69450</v>
      </c>
      <c r="K91" s="92">
        <f t="shared" si="5"/>
        <v>302550</v>
      </c>
      <c r="L91" s="92"/>
      <c r="M91" s="133">
        <f t="shared" si="4"/>
        <v>69450</v>
      </c>
      <c r="N91" s="79"/>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row>
    <row r="92" spans="2:123" s="78" customFormat="1" ht="51.75" customHeight="1">
      <c r="B92" s="276"/>
      <c r="C92" s="273"/>
      <c r="D92" s="274"/>
      <c r="E92" s="117" t="s">
        <v>200</v>
      </c>
      <c r="F92" s="129" t="s">
        <v>62</v>
      </c>
      <c r="G92" s="92">
        <v>170500</v>
      </c>
      <c r="H92" s="118"/>
      <c r="I92" s="92"/>
      <c r="J92" s="92">
        <v>32750</v>
      </c>
      <c r="K92" s="92">
        <f t="shared" si="5"/>
        <v>137750</v>
      </c>
      <c r="L92" s="92"/>
      <c r="M92" s="133">
        <f t="shared" si="4"/>
        <v>32750</v>
      </c>
      <c r="N92" s="79"/>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row>
    <row r="93" spans="2:123" s="78" customFormat="1" ht="42" customHeight="1">
      <c r="B93" s="276"/>
      <c r="C93" s="273"/>
      <c r="D93" s="274"/>
      <c r="E93" s="117" t="s">
        <v>244</v>
      </c>
      <c r="F93" s="129" t="s">
        <v>62</v>
      </c>
      <c r="G93" s="92">
        <v>180000</v>
      </c>
      <c r="H93" s="118"/>
      <c r="I93" s="92"/>
      <c r="J93" s="92"/>
      <c r="K93" s="92">
        <f t="shared" si="5"/>
        <v>180000</v>
      </c>
      <c r="L93" s="92"/>
      <c r="M93" s="133">
        <f t="shared" si="4"/>
        <v>0</v>
      </c>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row>
    <row r="94" spans="2:123" s="78" customFormat="1" ht="38.25" customHeight="1">
      <c r="B94" s="276"/>
      <c r="C94" s="273"/>
      <c r="D94" s="274"/>
      <c r="E94" s="117" t="s">
        <v>250</v>
      </c>
      <c r="F94" s="129" t="s">
        <v>62</v>
      </c>
      <c r="G94" s="92"/>
      <c r="H94" s="118"/>
      <c r="I94" s="92"/>
      <c r="J94" s="92"/>
      <c r="K94" s="92">
        <f t="shared" si="5"/>
        <v>0</v>
      </c>
      <c r="L94" s="92"/>
      <c r="M94" s="133">
        <f t="shared" si="4"/>
        <v>0</v>
      </c>
      <c r="N94" s="79"/>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row>
    <row r="95" spans="2:123" s="78" customFormat="1" ht="93" customHeight="1">
      <c r="B95" s="276"/>
      <c r="C95" s="273"/>
      <c r="D95" s="274"/>
      <c r="E95" s="117" t="s">
        <v>201</v>
      </c>
      <c r="F95" s="129" t="s">
        <v>62</v>
      </c>
      <c r="G95" s="92">
        <v>455500</v>
      </c>
      <c r="H95" s="118"/>
      <c r="I95" s="92"/>
      <c r="J95" s="92">
        <v>93605</v>
      </c>
      <c r="K95" s="92">
        <f t="shared" si="5"/>
        <v>361895</v>
      </c>
      <c r="L95" s="92">
        <v>1070</v>
      </c>
      <c r="M95" s="133">
        <f t="shared" si="4"/>
        <v>92535</v>
      </c>
      <c r="N95" s="79" t="s">
        <v>328</v>
      </c>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row>
    <row r="96" spans="2:123" s="78" customFormat="1" ht="29.25" customHeight="1" hidden="1">
      <c r="B96" s="276"/>
      <c r="C96" s="273"/>
      <c r="D96" s="274"/>
      <c r="E96" s="117" t="s">
        <v>245</v>
      </c>
      <c r="F96" s="129" t="s">
        <v>62</v>
      </c>
      <c r="G96" s="92"/>
      <c r="H96" s="118"/>
      <c r="I96" s="92"/>
      <c r="J96" s="92"/>
      <c r="K96" s="92">
        <f t="shared" si="5"/>
        <v>0</v>
      </c>
      <c r="L96" s="92"/>
      <c r="M96" s="133">
        <f t="shared" si="4"/>
        <v>0</v>
      </c>
      <c r="N96" s="79"/>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row>
    <row r="97" spans="1:123" s="62" customFormat="1" ht="77.25" customHeight="1">
      <c r="A97" s="73"/>
      <c r="B97" s="276"/>
      <c r="C97" s="273"/>
      <c r="D97" s="274"/>
      <c r="E97" s="130" t="s">
        <v>167</v>
      </c>
      <c r="F97" s="131" t="s">
        <v>62</v>
      </c>
      <c r="G97" s="133">
        <v>200000</v>
      </c>
      <c r="H97" s="132"/>
      <c r="I97" s="133"/>
      <c r="J97" s="133">
        <v>50000</v>
      </c>
      <c r="K97" s="133">
        <f t="shared" si="5"/>
        <v>150000</v>
      </c>
      <c r="L97" s="133"/>
      <c r="M97" s="133">
        <f t="shared" si="4"/>
        <v>50000</v>
      </c>
      <c r="N97" s="193"/>
      <c r="O97" s="74"/>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row>
    <row r="98" spans="2:123" ht="97.5" customHeight="1">
      <c r="B98" s="194">
        <v>3</v>
      </c>
      <c r="C98" s="130" t="s">
        <v>237</v>
      </c>
      <c r="D98" s="193" t="s">
        <v>238</v>
      </c>
      <c r="E98" s="130" t="s">
        <v>72</v>
      </c>
      <c r="F98" s="131" t="s">
        <v>62</v>
      </c>
      <c r="G98" s="133">
        <v>360000</v>
      </c>
      <c r="H98" s="132"/>
      <c r="I98" s="133"/>
      <c r="J98" s="133">
        <v>50000</v>
      </c>
      <c r="K98" s="133">
        <f>G98-J98</f>
        <v>310000</v>
      </c>
      <c r="L98" s="133"/>
      <c r="M98" s="133">
        <f t="shared" si="4"/>
        <v>50000</v>
      </c>
      <c r="N98" s="193"/>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row>
    <row r="99" spans="1:123" s="62" customFormat="1" ht="97.5" customHeight="1">
      <c r="A99" s="73"/>
      <c r="B99" s="194">
        <v>4</v>
      </c>
      <c r="C99" s="130" t="s">
        <v>237</v>
      </c>
      <c r="D99" s="193" t="s">
        <v>238</v>
      </c>
      <c r="E99" s="130" t="s">
        <v>166</v>
      </c>
      <c r="F99" s="131" t="s">
        <v>62</v>
      </c>
      <c r="G99" s="133">
        <v>1260000</v>
      </c>
      <c r="H99" s="132"/>
      <c r="I99" s="133"/>
      <c r="J99" s="133">
        <v>50000</v>
      </c>
      <c r="K99" s="133">
        <f>G99-J99</f>
        <v>1210000</v>
      </c>
      <c r="L99" s="133"/>
      <c r="M99" s="133">
        <f t="shared" si="4"/>
        <v>50000</v>
      </c>
      <c r="N99" s="193"/>
      <c r="O99" s="74"/>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row>
    <row r="100" spans="2:123" ht="89.25" customHeight="1">
      <c r="B100" s="194">
        <v>5</v>
      </c>
      <c r="C100" s="193" t="s">
        <v>87</v>
      </c>
      <c r="D100" s="193" t="s">
        <v>100</v>
      </c>
      <c r="E100" s="130" t="s">
        <v>165</v>
      </c>
      <c r="F100" s="131" t="s">
        <v>62</v>
      </c>
      <c r="G100" s="133">
        <v>31000</v>
      </c>
      <c r="H100" s="132"/>
      <c r="I100" s="133"/>
      <c r="J100" s="133">
        <v>10000</v>
      </c>
      <c r="K100" s="133">
        <f>G100-J100</f>
        <v>21000</v>
      </c>
      <c r="L100" s="133"/>
      <c r="M100" s="133">
        <f t="shared" si="4"/>
        <v>10000</v>
      </c>
      <c r="N100" s="193"/>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row>
    <row r="101" spans="2:123" s="72" customFormat="1" ht="89.25" customHeight="1" hidden="1" thickBot="1">
      <c r="B101" s="283">
        <v>7</v>
      </c>
      <c r="C101" s="284" t="s">
        <v>88</v>
      </c>
      <c r="D101" s="273" t="s">
        <v>194</v>
      </c>
      <c r="E101" s="153" t="s">
        <v>202</v>
      </c>
      <c r="F101" s="97" t="s">
        <v>62</v>
      </c>
      <c r="G101" s="122">
        <f>G102+G103+G104+G105+G106+G108+G107</f>
        <v>0</v>
      </c>
      <c r="H101" s="123"/>
      <c r="I101" s="122"/>
      <c r="J101" s="122">
        <f>J102+J103+J104+J105+J106+J108+J107</f>
        <v>0</v>
      </c>
      <c r="K101" s="122">
        <f>G101-J101</f>
        <v>0</v>
      </c>
      <c r="L101" s="122"/>
      <c r="M101" s="133">
        <f t="shared" si="4"/>
        <v>0</v>
      </c>
      <c r="N101" s="173" t="s">
        <v>227</v>
      </c>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row>
    <row r="102" spans="2:123" ht="29.25" customHeight="1" hidden="1" thickBot="1">
      <c r="B102" s="274"/>
      <c r="C102" s="274"/>
      <c r="D102" s="274"/>
      <c r="E102" s="130" t="s">
        <v>195</v>
      </c>
      <c r="F102" s="131" t="s">
        <v>62</v>
      </c>
      <c r="G102" s="133"/>
      <c r="H102" s="132"/>
      <c r="I102" s="133"/>
      <c r="J102" s="133"/>
      <c r="K102" s="133">
        <f aca="true" t="shared" si="6" ref="K102:K107">G102-J102</f>
        <v>0</v>
      </c>
      <c r="L102" s="133"/>
      <c r="M102" s="133">
        <f t="shared" si="4"/>
        <v>0</v>
      </c>
      <c r="N102" s="172"/>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row>
    <row r="103" spans="2:123" ht="25.5" customHeight="1" hidden="1" thickBot="1">
      <c r="B103" s="274"/>
      <c r="C103" s="274"/>
      <c r="D103" s="274"/>
      <c r="E103" s="130" t="s">
        <v>196</v>
      </c>
      <c r="F103" s="131" t="s">
        <v>62</v>
      </c>
      <c r="G103" s="133"/>
      <c r="H103" s="132"/>
      <c r="I103" s="133"/>
      <c r="J103" s="133"/>
      <c r="K103" s="133">
        <f t="shared" si="6"/>
        <v>0</v>
      </c>
      <c r="L103" s="133"/>
      <c r="M103" s="133">
        <f t="shared" si="4"/>
        <v>0</v>
      </c>
      <c r="N103" s="172"/>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row>
    <row r="104" spans="2:123" ht="36.75" customHeight="1" hidden="1" thickBot="1">
      <c r="B104" s="274"/>
      <c r="C104" s="274"/>
      <c r="D104" s="274"/>
      <c r="E104" s="130" t="s">
        <v>197</v>
      </c>
      <c r="F104" s="131" t="s">
        <v>62</v>
      </c>
      <c r="G104" s="133"/>
      <c r="H104" s="132"/>
      <c r="I104" s="133"/>
      <c r="J104" s="133"/>
      <c r="K104" s="133">
        <f t="shared" si="6"/>
        <v>0</v>
      </c>
      <c r="L104" s="133"/>
      <c r="M104" s="133">
        <f t="shared" si="4"/>
        <v>0</v>
      </c>
      <c r="N104" s="172"/>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row>
    <row r="105" spans="2:123" ht="45.75" customHeight="1" hidden="1" thickBot="1">
      <c r="B105" s="274"/>
      <c r="C105" s="274"/>
      <c r="D105" s="274"/>
      <c r="E105" s="130" t="s">
        <v>198</v>
      </c>
      <c r="F105" s="131" t="s">
        <v>62</v>
      </c>
      <c r="G105" s="133"/>
      <c r="H105" s="132"/>
      <c r="I105" s="133"/>
      <c r="J105" s="133"/>
      <c r="K105" s="133">
        <f t="shared" si="6"/>
        <v>0</v>
      </c>
      <c r="L105" s="133"/>
      <c r="M105" s="133">
        <f t="shared" si="4"/>
        <v>0</v>
      </c>
      <c r="N105" s="172"/>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row>
    <row r="106" spans="2:123" ht="59.25" customHeight="1" hidden="1" thickBot="1">
      <c r="B106" s="274"/>
      <c r="C106" s="274"/>
      <c r="D106" s="274"/>
      <c r="E106" s="130" t="s">
        <v>199</v>
      </c>
      <c r="F106" s="131" t="s">
        <v>62</v>
      </c>
      <c r="G106" s="133"/>
      <c r="H106" s="132"/>
      <c r="I106" s="133"/>
      <c r="J106" s="133"/>
      <c r="K106" s="133">
        <f t="shared" si="6"/>
        <v>0</v>
      </c>
      <c r="L106" s="133"/>
      <c r="M106" s="133">
        <f t="shared" si="4"/>
        <v>0</v>
      </c>
      <c r="N106" s="172"/>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row>
    <row r="107" spans="2:123" ht="51.75" customHeight="1" hidden="1" thickBot="1">
      <c r="B107" s="274"/>
      <c r="C107" s="274"/>
      <c r="D107" s="274"/>
      <c r="E107" s="130" t="s">
        <v>201</v>
      </c>
      <c r="F107" s="131" t="s">
        <v>62</v>
      </c>
      <c r="G107" s="133"/>
      <c r="H107" s="132"/>
      <c r="I107" s="133"/>
      <c r="J107" s="133"/>
      <c r="K107" s="133">
        <f t="shared" si="6"/>
        <v>0</v>
      </c>
      <c r="L107" s="133"/>
      <c r="M107" s="133">
        <f t="shared" si="4"/>
        <v>0</v>
      </c>
      <c r="N107" s="172"/>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row>
    <row r="108" spans="2:123" ht="48" customHeight="1" hidden="1" thickBot="1">
      <c r="B108" s="274"/>
      <c r="C108" s="274"/>
      <c r="D108" s="274"/>
      <c r="E108" s="154" t="s">
        <v>200</v>
      </c>
      <c r="F108" s="131" t="s">
        <v>62</v>
      </c>
      <c r="G108" s="133"/>
      <c r="H108" s="132"/>
      <c r="I108" s="133"/>
      <c r="J108" s="133"/>
      <c r="K108" s="133">
        <f>G108-J108</f>
        <v>0</v>
      </c>
      <c r="L108" s="133"/>
      <c r="M108" s="133">
        <f t="shared" si="4"/>
        <v>0</v>
      </c>
      <c r="N108" s="136"/>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c r="DS108" s="60"/>
    </row>
    <row r="109" spans="2:123" s="94" customFormat="1" ht="123" customHeight="1">
      <c r="B109" s="206">
        <v>6</v>
      </c>
      <c r="C109" s="206" t="s">
        <v>129</v>
      </c>
      <c r="D109" s="206" t="s">
        <v>286</v>
      </c>
      <c r="E109" s="239" t="s">
        <v>249</v>
      </c>
      <c r="F109" s="240" t="s">
        <v>62</v>
      </c>
      <c r="G109" s="208">
        <v>500000</v>
      </c>
      <c r="H109" s="209"/>
      <c r="I109" s="208"/>
      <c r="J109" s="208">
        <v>500000</v>
      </c>
      <c r="K109" s="208">
        <f>G109-J109</f>
        <v>0</v>
      </c>
      <c r="L109" s="208">
        <v>233355</v>
      </c>
      <c r="M109" s="133">
        <f t="shared" si="4"/>
        <v>266645</v>
      </c>
      <c r="N109" s="241" t="s">
        <v>334</v>
      </c>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row>
    <row r="110" spans="2:123" ht="39.75" customHeight="1">
      <c r="B110" s="62"/>
      <c r="C110" s="120" t="s">
        <v>86</v>
      </c>
      <c r="D110" s="120"/>
      <c r="E110" s="125" t="s">
        <v>227</v>
      </c>
      <c r="F110" s="125" t="s">
        <v>227</v>
      </c>
      <c r="G110" s="122">
        <f>G83+G84+G98+G99+G100+G101+G109</f>
        <v>26472500</v>
      </c>
      <c r="H110" s="123"/>
      <c r="I110" s="122">
        <f>SUM(I83:I108)</f>
        <v>0</v>
      </c>
      <c r="J110" s="150">
        <f>J83+J84+J98+J99+J100+J101+J109</f>
        <v>5533753</v>
      </c>
      <c r="K110" s="122">
        <f>G110-J110</f>
        <v>20938747</v>
      </c>
      <c r="L110" s="150">
        <f>L83+L84+L98+L99+L100+L101+L109</f>
        <v>456995</v>
      </c>
      <c r="M110" s="122">
        <f t="shared" si="4"/>
        <v>5076758</v>
      </c>
      <c r="N110" s="126" t="s">
        <v>227</v>
      </c>
      <c r="O110" s="65"/>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row>
    <row r="111" spans="2:123" ht="54.75" customHeight="1">
      <c r="B111" s="270" t="s">
        <v>63</v>
      </c>
      <c r="C111" s="270"/>
      <c r="D111" s="270"/>
      <c r="E111" s="270"/>
      <c r="F111" s="270"/>
      <c r="G111" s="270"/>
      <c r="H111" s="271"/>
      <c r="I111" s="271"/>
      <c r="J111" s="271"/>
      <c r="K111" s="271"/>
      <c r="L111" s="158"/>
      <c r="M111" s="158"/>
      <c r="N111" s="82"/>
      <c r="O111" s="124"/>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row>
    <row r="112" spans="2:123" s="72" customFormat="1" ht="96.75" customHeight="1">
      <c r="B112" s="111">
        <v>1</v>
      </c>
      <c r="C112" s="155" t="s">
        <v>217</v>
      </c>
      <c r="D112" s="273" t="s">
        <v>297</v>
      </c>
      <c r="E112" s="112" t="s">
        <v>117</v>
      </c>
      <c r="F112" s="113" t="s">
        <v>64</v>
      </c>
      <c r="G112" s="115">
        <f>SUM(G113:G128)</f>
        <v>6049850</v>
      </c>
      <c r="H112" s="114"/>
      <c r="I112" s="115"/>
      <c r="J112" s="115">
        <f>SUM(J113:J128)</f>
        <v>2128200</v>
      </c>
      <c r="K112" s="115">
        <f aca="true" t="shared" si="7" ref="K112:K130">G112-J112</f>
        <v>3921650</v>
      </c>
      <c r="L112" s="115">
        <f>SUM(L113:L128)</f>
        <v>117851</v>
      </c>
      <c r="M112" s="161">
        <f t="shared" si="4"/>
        <v>2010349</v>
      </c>
      <c r="N112" s="116" t="s">
        <v>227</v>
      </c>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row>
    <row r="113" spans="2:123" s="78" customFormat="1" ht="163.5" customHeight="1">
      <c r="B113" s="243" t="s">
        <v>136</v>
      </c>
      <c r="C113" s="79" t="s">
        <v>218</v>
      </c>
      <c r="D113" s="274"/>
      <c r="E113" s="117" t="s">
        <v>80</v>
      </c>
      <c r="F113" s="79" t="s">
        <v>64</v>
      </c>
      <c r="G113" s="92">
        <v>350000</v>
      </c>
      <c r="H113" s="118"/>
      <c r="I113" s="92"/>
      <c r="J113" s="92">
        <v>230000</v>
      </c>
      <c r="K113" s="92">
        <f t="shared" si="7"/>
        <v>120000</v>
      </c>
      <c r="L113" s="92">
        <v>14600</v>
      </c>
      <c r="M113" s="133">
        <f t="shared" si="4"/>
        <v>215400</v>
      </c>
      <c r="N113" s="244" t="s">
        <v>314</v>
      </c>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row>
    <row r="114" spans="2:123" s="78" customFormat="1" ht="192" customHeight="1">
      <c r="B114" s="243" t="s">
        <v>137</v>
      </c>
      <c r="C114" s="245" t="s">
        <v>120</v>
      </c>
      <c r="D114" s="274"/>
      <c r="E114" s="117" t="s">
        <v>80</v>
      </c>
      <c r="F114" s="79" t="s">
        <v>64</v>
      </c>
      <c r="G114" s="92">
        <v>450000</v>
      </c>
      <c r="H114" s="118"/>
      <c r="I114" s="92"/>
      <c r="J114" s="92">
        <v>200000</v>
      </c>
      <c r="K114" s="92">
        <f t="shared" si="7"/>
        <v>250000</v>
      </c>
      <c r="L114" s="92">
        <v>23400</v>
      </c>
      <c r="M114" s="133">
        <f t="shared" si="4"/>
        <v>176600</v>
      </c>
      <c r="N114" s="244" t="s">
        <v>315</v>
      </c>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row>
    <row r="115" spans="2:123" s="78" customFormat="1" ht="129.75" customHeight="1">
      <c r="B115" s="243" t="s">
        <v>138</v>
      </c>
      <c r="C115" s="246" t="s">
        <v>122</v>
      </c>
      <c r="D115" s="274"/>
      <c r="E115" s="117" t="s">
        <v>77</v>
      </c>
      <c r="F115" s="79" t="s">
        <v>64</v>
      </c>
      <c r="G115" s="92">
        <v>100000</v>
      </c>
      <c r="H115" s="118"/>
      <c r="I115" s="92"/>
      <c r="J115" s="92">
        <v>99200</v>
      </c>
      <c r="K115" s="92">
        <f t="shared" si="7"/>
        <v>800</v>
      </c>
      <c r="L115" s="92"/>
      <c r="M115" s="133">
        <f t="shared" si="4"/>
        <v>99200</v>
      </c>
      <c r="N115" s="21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row>
    <row r="116" spans="2:123" s="78" customFormat="1" ht="120.75" customHeight="1">
      <c r="B116" s="243" t="s">
        <v>139</v>
      </c>
      <c r="C116" s="247" t="s">
        <v>126</v>
      </c>
      <c r="D116" s="274"/>
      <c r="E116" s="117" t="s">
        <v>74</v>
      </c>
      <c r="F116" s="79" t="s">
        <v>64</v>
      </c>
      <c r="G116" s="92">
        <v>20000</v>
      </c>
      <c r="H116" s="118"/>
      <c r="I116" s="92"/>
      <c r="J116" s="92">
        <v>12000</v>
      </c>
      <c r="K116" s="92">
        <f t="shared" si="7"/>
        <v>8000</v>
      </c>
      <c r="L116" s="92"/>
      <c r="M116" s="133">
        <f t="shared" si="4"/>
        <v>12000</v>
      </c>
      <c r="N116" s="21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row>
    <row r="117" spans="2:123" s="78" customFormat="1" ht="102" customHeight="1">
      <c r="B117" s="243" t="s">
        <v>140</v>
      </c>
      <c r="C117" s="247" t="s">
        <v>219</v>
      </c>
      <c r="D117" s="274"/>
      <c r="E117" s="117" t="s">
        <v>76</v>
      </c>
      <c r="F117" s="79" t="s">
        <v>64</v>
      </c>
      <c r="G117" s="92">
        <v>50000</v>
      </c>
      <c r="H117" s="118"/>
      <c r="I117" s="92"/>
      <c r="J117" s="92">
        <v>14000</v>
      </c>
      <c r="K117" s="92">
        <f t="shared" si="7"/>
        <v>36000</v>
      </c>
      <c r="L117" s="92"/>
      <c r="M117" s="133">
        <f t="shared" si="4"/>
        <v>14000</v>
      </c>
      <c r="N117" s="216"/>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8"/>
      <c r="CQ117" s="248"/>
      <c r="CR117" s="248"/>
      <c r="CS117" s="248"/>
      <c r="CT117" s="248"/>
      <c r="CU117" s="248"/>
      <c r="CV117" s="248"/>
      <c r="CW117" s="248"/>
      <c r="CX117" s="248"/>
      <c r="CY117" s="248"/>
      <c r="CZ117" s="248"/>
      <c r="DA117" s="248"/>
      <c r="DB117" s="248"/>
      <c r="DC117" s="248"/>
      <c r="DD117" s="248"/>
      <c r="DE117" s="248"/>
      <c r="DF117" s="248"/>
      <c r="DG117" s="248"/>
      <c r="DH117" s="248"/>
      <c r="DI117" s="248"/>
      <c r="DJ117" s="248"/>
      <c r="DK117" s="248"/>
      <c r="DL117" s="248"/>
      <c r="DM117" s="248"/>
      <c r="DN117" s="248"/>
      <c r="DO117" s="248"/>
      <c r="DP117" s="248"/>
      <c r="DQ117" s="248"/>
      <c r="DR117" s="248"/>
      <c r="DS117" s="248"/>
    </row>
    <row r="118" spans="1:123" s="201" customFormat="1" ht="101.25" customHeight="1">
      <c r="A118" s="199"/>
      <c r="B118" s="243" t="s">
        <v>141</v>
      </c>
      <c r="C118" s="79" t="s">
        <v>220</v>
      </c>
      <c r="D118" s="274"/>
      <c r="E118" s="117" t="s">
        <v>75</v>
      </c>
      <c r="F118" s="79" t="s">
        <v>64</v>
      </c>
      <c r="G118" s="92">
        <v>150000</v>
      </c>
      <c r="H118" s="118"/>
      <c r="I118" s="92"/>
      <c r="J118" s="92">
        <v>140000</v>
      </c>
      <c r="K118" s="92">
        <f t="shared" si="7"/>
        <v>10000</v>
      </c>
      <c r="L118" s="92"/>
      <c r="M118" s="133">
        <f t="shared" si="4"/>
        <v>140000</v>
      </c>
      <c r="N118" s="217"/>
      <c r="O118" s="200"/>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row>
    <row r="119" spans="2:123" s="78" customFormat="1" ht="246" customHeight="1">
      <c r="B119" s="243" t="s">
        <v>142</v>
      </c>
      <c r="C119" s="79" t="s">
        <v>119</v>
      </c>
      <c r="D119" s="274"/>
      <c r="E119" s="117" t="s">
        <v>79</v>
      </c>
      <c r="F119" s="79" t="s">
        <v>64</v>
      </c>
      <c r="G119" s="92">
        <v>1560000</v>
      </c>
      <c r="H119" s="118"/>
      <c r="I119" s="92"/>
      <c r="J119" s="92">
        <v>900000</v>
      </c>
      <c r="K119" s="92">
        <f t="shared" si="7"/>
        <v>660000</v>
      </c>
      <c r="L119" s="92">
        <v>79851</v>
      </c>
      <c r="M119" s="133">
        <f t="shared" si="4"/>
        <v>820149</v>
      </c>
      <c r="N119" s="267" t="s">
        <v>316</v>
      </c>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row>
    <row r="120" spans="1:123" s="78" customFormat="1" ht="172.5" customHeight="1">
      <c r="A120" s="78" t="s">
        <v>101</v>
      </c>
      <c r="B120" s="243" t="s">
        <v>143</v>
      </c>
      <c r="C120" s="79" t="s">
        <v>294</v>
      </c>
      <c r="D120" s="274"/>
      <c r="E120" s="117" t="s">
        <v>80</v>
      </c>
      <c r="F120" s="79" t="s">
        <v>64</v>
      </c>
      <c r="G120" s="92">
        <v>350000</v>
      </c>
      <c r="H120" s="118"/>
      <c r="I120" s="92"/>
      <c r="J120" s="92">
        <v>250000</v>
      </c>
      <c r="K120" s="92">
        <f t="shared" si="7"/>
        <v>100000</v>
      </c>
      <c r="L120" s="92"/>
      <c r="M120" s="133">
        <f t="shared" si="4"/>
        <v>250000</v>
      </c>
      <c r="N120" s="21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row>
    <row r="121" spans="2:123" s="78" customFormat="1" ht="114" customHeight="1">
      <c r="B121" s="243" t="s">
        <v>144</v>
      </c>
      <c r="C121" s="79" t="s">
        <v>124</v>
      </c>
      <c r="D121" s="274"/>
      <c r="E121" s="117" t="s">
        <v>80</v>
      </c>
      <c r="F121" s="79" t="s">
        <v>64</v>
      </c>
      <c r="G121" s="92">
        <v>38500</v>
      </c>
      <c r="H121" s="118"/>
      <c r="I121" s="92"/>
      <c r="J121" s="92">
        <v>38000</v>
      </c>
      <c r="K121" s="92">
        <f t="shared" si="7"/>
        <v>500</v>
      </c>
      <c r="L121" s="92"/>
      <c r="M121" s="133">
        <f t="shared" si="4"/>
        <v>38000</v>
      </c>
      <c r="N121" s="224"/>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49"/>
      <c r="CS121" s="249"/>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49"/>
      <c r="DQ121" s="249"/>
      <c r="DR121" s="249"/>
      <c r="DS121" s="249"/>
    </row>
    <row r="122" spans="2:123" s="78" customFormat="1" ht="146.25" customHeight="1">
      <c r="B122" s="243" t="s">
        <v>145</v>
      </c>
      <c r="C122" s="247" t="s">
        <v>152</v>
      </c>
      <c r="D122" s="274"/>
      <c r="E122" s="117" t="s">
        <v>80</v>
      </c>
      <c r="F122" s="79" t="s">
        <v>64</v>
      </c>
      <c r="G122" s="92">
        <v>800000</v>
      </c>
      <c r="H122" s="118"/>
      <c r="I122" s="92"/>
      <c r="J122" s="92">
        <v>150000</v>
      </c>
      <c r="K122" s="92">
        <f t="shared" si="7"/>
        <v>650000</v>
      </c>
      <c r="L122" s="92"/>
      <c r="M122" s="133">
        <f t="shared" si="4"/>
        <v>150000</v>
      </c>
      <c r="N122" s="21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row>
    <row r="123" spans="2:123" s="78" customFormat="1" ht="120" customHeight="1">
      <c r="B123" s="243" t="s">
        <v>146</v>
      </c>
      <c r="C123" s="246" t="s">
        <v>121</v>
      </c>
      <c r="D123" s="274"/>
      <c r="E123" s="117" t="s">
        <v>80</v>
      </c>
      <c r="F123" s="79" t="s">
        <v>64</v>
      </c>
      <c r="G123" s="92">
        <v>193450</v>
      </c>
      <c r="H123" s="118"/>
      <c r="I123" s="92"/>
      <c r="J123" s="92"/>
      <c r="K123" s="92">
        <f t="shared" si="7"/>
        <v>193450</v>
      </c>
      <c r="L123" s="92"/>
      <c r="M123" s="133">
        <f t="shared" si="4"/>
        <v>0</v>
      </c>
      <c r="N123" s="224"/>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49"/>
      <c r="CS123" s="249"/>
      <c r="CT123" s="249"/>
      <c r="CU123" s="249"/>
      <c r="CV123" s="249"/>
      <c r="CW123" s="249"/>
      <c r="CX123" s="249"/>
      <c r="CY123" s="249"/>
      <c r="CZ123" s="249"/>
      <c r="DA123" s="249"/>
      <c r="DB123" s="249"/>
      <c r="DC123" s="249"/>
      <c r="DD123" s="249"/>
      <c r="DE123" s="249"/>
      <c r="DF123" s="249"/>
      <c r="DG123" s="249"/>
      <c r="DH123" s="249"/>
      <c r="DI123" s="249"/>
      <c r="DJ123" s="249"/>
      <c r="DK123" s="249"/>
      <c r="DL123" s="249"/>
      <c r="DM123" s="249"/>
      <c r="DN123" s="249"/>
      <c r="DO123" s="249"/>
      <c r="DP123" s="249"/>
      <c r="DQ123" s="249"/>
      <c r="DR123" s="249"/>
      <c r="DS123" s="249"/>
    </row>
    <row r="124" spans="2:123" s="78" customFormat="1" ht="94.5" customHeight="1">
      <c r="B124" s="243" t="s">
        <v>147</v>
      </c>
      <c r="C124" s="246" t="s">
        <v>125</v>
      </c>
      <c r="D124" s="274"/>
      <c r="E124" s="117" t="s">
        <v>78</v>
      </c>
      <c r="F124" s="79" t="s">
        <v>64</v>
      </c>
      <c r="G124" s="92">
        <v>7900</v>
      </c>
      <c r="H124" s="118"/>
      <c r="I124" s="92"/>
      <c r="J124" s="92">
        <v>3000</v>
      </c>
      <c r="K124" s="92">
        <f t="shared" si="7"/>
        <v>4900</v>
      </c>
      <c r="L124" s="92"/>
      <c r="M124" s="133">
        <f t="shared" si="4"/>
        <v>3000</v>
      </c>
      <c r="N124" s="224"/>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49"/>
      <c r="BW124" s="249"/>
      <c r="BX124" s="249"/>
      <c r="BY124" s="249"/>
      <c r="BZ124" s="249"/>
      <c r="CA124" s="249"/>
      <c r="CB124" s="249"/>
      <c r="CC124" s="249"/>
      <c r="CD124" s="249"/>
      <c r="CE124" s="249"/>
      <c r="CF124" s="249"/>
      <c r="CG124" s="249"/>
      <c r="CH124" s="249"/>
      <c r="CI124" s="249"/>
      <c r="CJ124" s="249"/>
      <c r="CK124" s="249"/>
      <c r="CL124" s="249"/>
      <c r="CM124" s="249"/>
      <c r="CN124" s="249"/>
      <c r="CO124" s="249"/>
      <c r="CP124" s="249"/>
      <c r="CQ124" s="249"/>
      <c r="CR124" s="249"/>
      <c r="CS124" s="249"/>
      <c r="CT124" s="249"/>
      <c r="CU124" s="249"/>
      <c r="CV124" s="249"/>
      <c r="CW124" s="249"/>
      <c r="CX124" s="249"/>
      <c r="CY124" s="249"/>
      <c r="CZ124" s="249"/>
      <c r="DA124" s="249"/>
      <c r="DB124" s="249"/>
      <c r="DC124" s="249"/>
      <c r="DD124" s="249"/>
      <c r="DE124" s="249"/>
      <c r="DF124" s="249"/>
      <c r="DG124" s="249"/>
      <c r="DH124" s="249"/>
      <c r="DI124" s="249"/>
      <c r="DJ124" s="249"/>
      <c r="DK124" s="249"/>
      <c r="DL124" s="249"/>
      <c r="DM124" s="249"/>
      <c r="DN124" s="249"/>
      <c r="DO124" s="249"/>
      <c r="DP124" s="249"/>
      <c r="DQ124" s="249"/>
      <c r="DR124" s="249"/>
      <c r="DS124" s="249"/>
    </row>
    <row r="125" spans="2:123" s="78" customFormat="1" ht="110.25" customHeight="1">
      <c r="B125" s="243" t="s">
        <v>148</v>
      </c>
      <c r="C125" s="250" t="s">
        <v>123</v>
      </c>
      <c r="D125" s="274"/>
      <c r="E125" s="117" t="s">
        <v>80</v>
      </c>
      <c r="F125" s="79" t="s">
        <v>64</v>
      </c>
      <c r="G125" s="92">
        <v>60000</v>
      </c>
      <c r="H125" s="118"/>
      <c r="I125" s="92"/>
      <c r="J125" s="92">
        <v>32000</v>
      </c>
      <c r="K125" s="92">
        <f t="shared" si="7"/>
        <v>28000</v>
      </c>
      <c r="L125" s="92"/>
      <c r="M125" s="133">
        <f t="shared" si="4"/>
        <v>32000</v>
      </c>
      <c r="N125" s="21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row>
    <row r="126" spans="2:123" s="78" customFormat="1" ht="127.5" customHeight="1">
      <c r="B126" s="243" t="s">
        <v>262</v>
      </c>
      <c r="C126" s="250" t="s">
        <v>263</v>
      </c>
      <c r="D126" s="277"/>
      <c r="E126" s="117" t="s">
        <v>261</v>
      </c>
      <c r="F126" s="79" t="s">
        <v>64</v>
      </c>
      <c r="G126" s="92">
        <v>150000</v>
      </c>
      <c r="H126" s="118"/>
      <c r="I126" s="92"/>
      <c r="J126" s="92">
        <v>50000</v>
      </c>
      <c r="K126" s="92">
        <f t="shared" si="7"/>
        <v>100000</v>
      </c>
      <c r="L126" s="92"/>
      <c r="M126" s="133">
        <f t="shared" si="4"/>
        <v>50000</v>
      </c>
      <c r="N126" s="21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row>
    <row r="127" spans="2:123" s="78" customFormat="1" ht="127.5" customHeight="1">
      <c r="B127" s="243" t="s">
        <v>264</v>
      </c>
      <c r="C127" s="250" t="s">
        <v>295</v>
      </c>
      <c r="D127" s="277"/>
      <c r="E127" s="117" t="s">
        <v>317</v>
      </c>
      <c r="F127" s="79" t="s">
        <v>64</v>
      </c>
      <c r="G127" s="92">
        <v>1650000</v>
      </c>
      <c r="H127" s="118"/>
      <c r="I127" s="92"/>
      <c r="J127" s="92"/>
      <c r="K127" s="92"/>
      <c r="L127" s="92"/>
      <c r="M127" s="133">
        <f t="shared" si="4"/>
        <v>0</v>
      </c>
      <c r="N127" s="21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row>
    <row r="128" spans="1:123" s="253" customFormat="1" ht="108.75" customHeight="1">
      <c r="A128" s="57"/>
      <c r="B128" s="243" t="s">
        <v>264</v>
      </c>
      <c r="C128" s="251" t="s">
        <v>296</v>
      </c>
      <c r="D128" s="277"/>
      <c r="E128" s="130" t="s">
        <v>73</v>
      </c>
      <c r="F128" s="193" t="s">
        <v>64</v>
      </c>
      <c r="G128" s="133">
        <v>120000</v>
      </c>
      <c r="H128" s="132"/>
      <c r="I128" s="133"/>
      <c r="J128" s="133">
        <v>10000</v>
      </c>
      <c r="K128" s="133">
        <f t="shared" si="7"/>
        <v>110000</v>
      </c>
      <c r="L128" s="133"/>
      <c r="M128" s="133">
        <f t="shared" si="4"/>
        <v>10000</v>
      </c>
      <c r="N128" s="100"/>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c r="DD128" s="252"/>
      <c r="DE128" s="252"/>
      <c r="DF128" s="252"/>
      <c r="DG128" s="252"/>
      <c r="DH128" s="252"/>
      <c r="DI128" s="252"/>
      <c r="DJ128" s="252"/>
      <c r="DK128" s="252"/>
      <c r="DL128" s="252"/>
      <c r="DM128" s="252"/>
      <c r="DN128" s="252"/>
      <c r="DO128" s="252"/>
      <c r="DP128" s="252"/>
      <c r="DQ128" s="252"/>
      <c r="DR128" s="252"/>
      <c r="DS128" s="252"/>
    </row>
    <row r="129" spans="1:123" s="62" customFormat="1" ht="101.25" customHeight="1">
      <c r="A129" s="73"/>
      <c r="B129" s="193">
        <v>3</v>
      </c>
      <c r="C129" s="195" t="s">
        <v>252</v>
      </c>
      <c r="D129" s="193" t="s">
        <v>293</v>
      </c>
      <c r="E129" s="153"/>
      <c r="F129" s="193" t="s">
        <v>254</v>
      </c>
      <c r="G129" s="133">
        <v>4904</v>
      </c>
      <c r="H129" s="132"/>
      <c r="I129" s="133"/>
      <c r="J129" s="133"/>
      <c r="K129" s="133">
        <f t="shared" si="7"/>
        <v>4904</v>
      </c>
      <c r="L129" s="133"/>
      <c r="M129" s="133">
        <f t="shared" si="4"/>
        <v>0</v>
      </c>
      <c r="N129" s="100"/>
      <c r="O129" s="254"/>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55"/>
      <c r="DQ129" s="255"/>
      <c r="DR129" s="255"/>
      <c r="DS129" s="255"/>
    </row>
    <row r="130" spans="2:123" ht="43.5" customHeight="1">
      <c r="B130" s="119"/>
      <c r="C130" s="120" t="s">
        <v>86</v>
      </c>
      <c r="D130" s="120"/>
      <c r="E130" s="121" t="s">
        <v>227</v>
      </c>
      <c r="F130" s="121" t="s">
        <v>227</v>
      </c>
      <c r="G130" s="122">
        <f>G129+G112</f>
        <v>6054754</v>
      </c>
      <c r="H130" s="123"/>
      <c r="I130" s="122">
        <f>SUM(I112:I128)</f>
        <v>0</v>
      </c>
      <c r="J130" s="122">
        <f>J129+J112</f>
        <v>2128200</v>
      </c>
      <c r="K130" s="122">
        <f t="shared" si="7"/>
        <v>3926554</v>
      </c>
      <c r="L130" s="122">
        <f>L129+L112</f>
        <v>117851</v>
      </c>
      <c r="M130" s="122">
        <f t="shared" si="4"/>
        <v>2010349</v>
      </c>
      <c r="N130" s="135" t="s">
        <v>227</v>
      </c>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row>
    <row r="131" spans="2:123" ht="49.5" customHeight="1">
      <c r="B131" s="270" t="s">
        <v>221</v>
      </c>
      <c r="C131" s="270"/>
      <c r="D131" s="270"/>
      <c r="E131" s="270"/>
      <c r="F131" s="270"/>
      <c r="G131" s="270"/>
      <c r="H131" s="271"/>
      <c r="I131" s="271"/>
      <c r="J131" s="271"/>
      <c r="K131" s="271"/>
      <c r="L131" s="271"/>
      <c r="M131" s="271"/>
      <c r="N131" s="272"/>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row>
    <row r="132" spans="2:123" ht="153.75" customHeight="1">
      <c r="B132" s="194">
        <v>1</v>
      </c>
      <c r="C132" s="196" t="s">
        <v>164</v>
      </c>
      <c r="D132" s="193" t="s">
        <v>169</v>
      </c>
      <c r="E132" s="130" t="s">
        <v>81</v>
      </c>
      <c r="F132" s="131" t="s">
        <v>221</v>
      </c>
      <c r="G132" s="133">
        <v>384280</v>
      </c>
      <c r="H132" s="132"/>
      <c r="I132" s="133"/>
      <c r="J132" s="133">
        <v>250000</v>
      </c>
      <c r="K132" s="133">
        <f aca="true" t="shared" si="8" ref="K132:K154">G132-J132</f>
        <v>134280</v>
      </c>
      <c r="L132" s="133"/>
      <c r="M132" s="133">
        <f t="shared" si="4"/>
        <v>250000</v>
      </c>
      <c r="N132" s="193"/>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row>
    <row r="133" spans="2:123" s="94" customFormat="1" ht="112.5" customHeight="1">
      <c r="B133" s="256">
        <v>2</v>
      </c>
      <c r="C133" s="257" t="s">
        <v>298</v>
      </c>
      <c r="D133" s="206" t="s">
        <v>299</v>
      </c>
      <c r="E133" s="207" t="s">
        <v>84</v>
      </c>
      <c r="F133" s="258" t="s">
        <v>221</v>
      </c>
      <c r="G133" s="208">
        <v>10000</v>
      </c>
      <c r="H133" s="209"/>
      <c r="I133" s="208"/>
      <c r="J133" s="208">
        <v>10000</v>
      </c>
      <c r="K133" s="208">
        <f t="shared" si="8"/>
        <v>0</v>
      </c>
      <c r="L133" s="208"/>
      <c r="M133" s="133">
        <f aca="true" t="shared" si="9" ref="M133:M154">J133-L133</f>
        <v>10000</v>
      </c>
      <c r="N133" s="206"/>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42"/>
      <c r="DQ133" s="242"/>
      <c r="DR133" s="242"/>
      <c r="DS133" s="242"/>
    </row>
    <row r="134" spans="2:123" ht="96.75" customHeight="1">
      <c r="B134" s="194">
        <v>3</v>
      </c>
      <c r="C134" s="259" t="s">
        <v>134</v>
      </c>
      <c r="D134" s="193" t="s">
        <v>222</v>
      </c>
      <c r="E134" s="130" t="s">
        <v>81</v>
      </c>
      <c r="F134" s="131" t="s">
        <v>221</v>
      </c>
      <c r="G134" s="133">
        <v>60000</v>
      </c>
      <c r="H134" s="132"/>
      <c r="I134" s="133"/>
      <c r="J134" s="133">
        <v>55000</v>
      </c>
      <c r="K134" s="133">
        <f t="shared" si="8"/>
        <v>5000</v>
      </c>
      <c r="L134" s="133"/>
      <c r="M134" s="133">
        <f t="shared" si="9"/>
        <v>55000</v>
      </c>
      <c r="N134" s="193"/>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row>
    <row r="135" spans="2:123" s="72" customFormat="1" ht="103.5" customHeight="1">
      <c r="B135" s="111">
        <v>4</v>
      </c>
      <c r="C135" s="156" t="s">
        <v>224</v>
      </c>
      <c r="D135" s="273" t="s">
        <v>223</v>
      </c>
      <c r="E135" s="112" t="s">
        <v>229</v>
      </c>
      <c r="F135" s="127" t="s">
        <v>221</v>
      </c>
      <c r="G135" s="115">
        <f>G136+G137+G138+G139</f>
        <v>20204100</v>
      </c>
      <c r="H135" s="114"/>
      <c r="I135" s="115"/>
      <c r="J135" s="115">
        <f>J136+J137+J138+J139</f>
        <v>393000</v>
      </c>
      <c r="K135" s="115">
        <f t="shared" si="8"/>
        <v>19811100</v>
      </c>
      <c r="L135" s="115"/>
      <c r="M135" s="161">
        <f t="shared" si="9"/>
        <v>393000</v>
      </c>
      <c r="N135" s="143" t="s">
        <v>227</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row>
    <row r="136" spans="2:123" s="78" customFormat="1" ht="94.5" customHeight="1">
      <c r="B136" s="243" t="s">
        <v>136</v>
      </c>
      <c r="C136" s="260" t="s">
        <v>160</v>
      </c>
      <c r="D136" s="274"/>
      <c r="E136" s="117" t="s">
        <v>225</v>
      </c>
      <c r="F136" s="261" t="s">
        <v>221</v>
      </c>
      <c r="G136" s="92">
        <v>5112300</v>
      </c>
      <c r="H136" s="118"/>
      <c r="I136" s="92"/>
      <c r="J136" s="92">
        <v>145400</v>
      </c>
      <c r="K136" s="92">
        <f t="shared" si="8"/>
        <v>4966900</v>
      </c>
      <c r="L136" s="92"/>
      <c r="M136" s="133">
        <f t="shared" si="9"/>
        <v>145400</v>
      </c>
      <c r="N136" s="79"/>
      <c r="O136" s="238" t="s">
        <v>269</v>
      </c>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row>
    <row r="137" spans="2:123" s="78" customFormat="1" ht="89.25" customHeight="1">
      <c r="B137" s="243" t="s">
        <v>137</v>
      </c>
      <c r="C137" s="262" t="s">
        <v>161</v>
      </c>
      <c r="D137" s="274"/>
      <c r="E137" s="117" t="s">
        <v>226</v>
      </c>
      <c r="F137" s="261" t="s">
        <v>221</v>
      </c>
      <c r="G137" s="92">
        <v>10110200</v>
      </c>
      <c r="H137" s="118"/>
      <c r="I137" s="92"/>
      <c r="J137" s="92">
        <v>168900</v>
      </c>
      <c r="K137" s="92">
        <f t="shared" si="8"/>
        <v>9941300</v>
      </c>
      <c r="L137" s="92"/>
      <c r="M137" s="133">
        <f t="shared" si="9"/>
        <v>168900</v>
      </c>
      <c r="N137" s="79"/>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row>
    <row r="138" spans="2:123" s="78" customFormat="1" ht="100.5" customHeight="1">
      <c r="B138" s="243" t="s">
        <v>138</v>
      </c>
      <c r="C138" s="260" t="s">
        <v>162</v>
      </c>
      <c r="D138" s="274"/>
      <c r="E138" s="117" t="s">
        <v>228</v>
      </c>
      <c r="F138" s="261" t="s">
        <v>221</v>
      </c>
      <c r="G138" s="92">
        <v>3249300</v>
      </c>
      <c r="H138" s="118"/>
      <c r="I138" s="92"/>
      <c r="J138" s="92">
        <v>43000</v>
      </c>
      <c r="K138" s="92">
        <f t="shared" si="8"/>
        <v>3206300</v>
      </c>
      <c r="L138" s="92"/>
      <c r="M138" s="133">
        <f t="shared" si="9"/>
        <v>43000</v>
      </c>
      <c r="N138" s="79"/>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row>
    <row r="139" spans="1:123" s="78" customFormat="1" ht="96.75" customHeight="1">
      <c r="A139" s="78" t="s">
        <v>163</v>
      </c>
      <c r="B139" s="243" t="s">
        <v>139</v>
      </c>
      <c r="C139" s="260" t="s">
        <v>163</v>
      </c>
      <c r="D139" s="274"/>
      <c r="E139" s="117" t="s">
        <v>84</v>
      </c>
      <c r="F139" s="261" t="s">
        <v>221</v>
      </c>
      <c r="G139" s="92">
        <v>1732300</v>
      </c>
      <c r="H139" s="118"/>
      <c r="I139" s="92"/>
      <c r="J139" s="92">
        <v>35700</v>
      </c>
      <c r="K139" s="92">
        <f t="shared" si="8"/>
        <v>1696600</v>
      </c>
      <c r="L139" s="92"/>
      <c r="M139" s="133">
        <f t="shared" si="9"/>
        <v>35700</v>
      </c>
      <c r="N139" s="79"/>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row>
    <row r="140" spans="1:123" s="62" customFormat="1" ht="96.75" customHeight="1" hidden="1" thickBot="1">
      <c r="A140" s="73"/>
      <c r="B140" s="88">
        <v>5</v>
      </c>
      <c r="C140" s="136" t="s">
        <v>135</v>
      </c>
      <c r="D140" s="137" t="s">
        <v>99</v>
      </c>
      <c r="E140" s="138" t="s">
        <v>114</v>
      </c>
      <c r="F140" s="139" t="s">
        <v>65</v>
      </c>
      <c r="G140" s="89"/>
      <c r="H140" s="90"/>
      <c r="I140" s="91"/>
      <c r="J140" s="140"/>
      <c r="K140" s="141">
        <f t="shared" si="8"/>
        <v>0</v>
      </c>
      <c r="L140" s="91"/>
      <c r="M140" s="133">
        <f t="shared" si="9"/>
        <v>0</v>
      </c>
      <c r="N140" s="142"/>
      <c r="O140" s="74"/>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row>
    <row r="141" spans="2:123" s="75" customFormat="1" ht="41.25" customHeight="1">
      <c r="B141" s="268" t="s">
        <v>86</v>
      </c>
      <c r="C141" s="269"/>
      <c r="D141" s="269"/>
      <c r="E141" s="144" t="s">
        <v>227</v>
      </c>
      <c r="F141" s="144" t="s">
        <v>227</v>
      </c>
      <c r="G141" s="145">
        <f>G132+G133+G134+G135</f>
        <v>20658380</v>
      </c>
      <c r="H141" s="146"/>
      <c r="I141" s="145">
        <f>SUM(I132:I134)</f>
        <v>0</v>
      </c>
      <c r="J141" s="145">
        <f>J132+J133+J134+J135</f>
        <v>708000</v>
      </c>
      <c r="K141" s="145">
        <f t="shared" si="8"/>
        <v>19950380</v>
      </c>
      <c r="L141" s="145">
        <f>L132+L133+L134+L135</f>
        <v>0</v>
      </c>
      <c r="M141" s="122">
        <f t="shared" si="9"/>
        <v>708000</v>
      </c>
      <c r="N141" s="144" t="s">
        <v>227</v>
      </c>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row>
    <row r="142" spans="2:123" ht="44.25" customHeight="1">
      <c r="B142" s="270" t="s">
        <v>230</v>
      </c>
      <c r="C142" s="281"/>
      <c r="D142" s="281"/>
      <c r="E142" s="281"/>
      <c r="F142" s="281"/>
      <c r="G142" s="281"/>
      <c r="H142" s="282"/>
      <c r="I142" s="282"/>
      <c r="J142" s="282"/>
      <c r="K142" s="282"/>
      <c r="L142" s="159"/>
      <c r="M142" s="159"/>
      <c r="N142" s="62"/>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row>
    <row r="143" spans="2:123" s="94" customFormat="1" ht="90.75" customHeight="1">
      <c r="B143" s="256">
        <v>1</v>
      </c>
      <c r="C143" s="257" t="s">
        <v>260</v>
      </c>
      <c r="D143" s="206" t="s">
        <v>300</v>
      </c>
      <c r="E143" s="207" t="s">
        <v>82</v>
      </c>
      <c r="F143" s="256" t="s">
        <v>66</v>
      </c>
      <c r="G143" s="208">
        <v>97500</v>
      </c>
      <c r="H143" s="209"/>
      <c r="I143" s="208"/>
      <c r="J143" s="208">
        <v>62000</v>
      </c>
      <c r="K143" s="208">
        <f t="shared" si="8"/>
        <v>35500</v>
      </c>
      <c r="L143" s="208">
        <v>30645</v>
      </c>
      <c r="M143" s="133">
        <f t="shared" si="9"/>
        <v>31355</v>
      </c>
      <c r="N143" s="206" t="s">
        <v>330</v>
      </c>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42"/>
      <c r="BV143" s="242"/>
      <c r="BW143" s="242"/>
      <c r="BX143" s="242"/>
      <c r="BY143" s="242"/>
      <c r="BZ143" s="242"/>
      <c r="CA143" s="242"/>
      <c r="CB143" s="242"/>
      <c r="CC143" s="242"/>
      <c r="CD143" s="242"/>
      <c r="CE143" s="242"/>
      <c r="CF143" s="242"/>
      <c r="CG143" s="242"/>
      <c r="CH143" s="242"/>
      <c r="CI143" s="242"/>
      <c r="CJ143" s="242"/>
      <c r="CK143" s="242"/>
      <c r="CL143" s="242"/>
      <c r="CM143" s="242"/>
      <c r="CN143" s="242"/>
      <c r="CO143" s="242"/>
      <c r="CP143" s="242"/>
      <c r="CQ143" s="242"/>
      <c r="CR143" s="242"/>
      <c r="CS143" s="242"/>
      <c r="CT143" s="242"/>
      <c r="CU143" s="242"/>
      <c r="CV143" s="242"/>
      <c r="CW143" s="242"/>
      <c r="CX143" s="242"/>
      <c r="CY143" s="242"/>
      <c r="CZ143" s="242"/>
      <c r="DA143" s="242"/>
      <c r="DB143" s="242"/>
      <c r="DC143" s="242"/>
      <c r="DD143" s="242"/>
      <c r="DE143" s="242"/>
      <c r="DF143" s="242"/>
      <c r="DG143" s="242"/>
      <c r="DH143" s="242"/>
      <c r="DI143" s="242"/>
      <c r="DJ143" s="242"/>
      <c r="DK143" s="242"/>
      <c r="DL143" s="242"/>
      <c r="DM143" s="242"/>
      <c r="DN143" s="242"/>
      <c r="DO143" s="242"/>
      <c r="DP143" s="242"/>
      <c r="DQ143" s="242"/>
      <c r="DR143" s="242"/>
      <c r="DS143" s="242"/>
    </row>
    <row r="144" spans="2:123" s="94" customFormat="1" ht="118.5" customHeight="1">
      <c r="B144" s="256">
        <v>2</v>
      </c>
      <c r="C144" s="206" t="s">
        <v>129</v>
      </c>
      <c r="D144" s="206" t="s">
        <v>286</v>
      </c>
      <c r="E144" s="207" t="s">
        <v>231</v>
      </c>
      <c r="F144" s="256" t="s">
        <v>66</v>
      </c>
      <c r="G144" s="208">
        <v>100000</v>
      </c>
      <c r="H144" s="209"/>
      <c r="I144" s="208"/>
      <c r="J144" s="208">
        <v>100000</v>
      </c>
      <c r="K144" s="208">
        <f t="shared" si="8"/>
        <v>0</v>
      </c>
      <c r="L144" s="208"/>
      <c r="M144" s="133">
        <f t="shared" si="9"/>
        <v>100000</v>
      </c>
      <c r="N144" s="206"/>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2"/>
      <c r="BL144" s="242"/>
      <c r="BM144" s="242"/>
      <c r="BN144" s="242"/>
      <c r="BO144" s="242"/>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242"/>
      <c r="CP144" s="242"/>
      <c r="CQ144" s="242"/>
      <c r="CR144" s="242"/>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42"/>
    </row>
    <row r="145" spans="2:123" s="94" customFormat="1" ht="118.5" customHeight="1">
      <c r="B145" s="256">
        <v>3</v>
      </c>
      <c r="C145" s="206" t="s">
        <v>312</v>
      </c>
      <c r="D145" s="206" t="s">
        <v>313</v>
      </c>
      <c r="E145" s="207" t="s">
        <v>231</v>
      </c>
      <c r="F145" s="256" t="s">
        <v>66</v>
      </c>
      <c r="G145" s="208">
        <v>208000</v>
      </c>
      <c r="H145" s="209"/>
      <c r="I145" s="208"/>
      <c r="J145" s="208">
        <v>208000</v>
      </c>
      <c r="K145" s="208"/>
      <c r="L145" s="208"/>
      <c r="M145" s="133"/>
      <c r="N145" s="206"/>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2"/>
      <c r="BL145" s="242"/>
      <c r="BM145" s="242"/>
      <c r="BN145" s="242"/>
      <c r="BO145" s="242"/>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row>
    <row r="146" spans="2:123" s="94" customFormat="1" ht="127.5" customHeight="1">
      <c r="B146" s="256">
        <v>4</v>
      </c>
      <c r="C146" s="263" t="s">
        <v>290</v>
      </c>
      <c r="D146" s="206" t="s">
        <v>291</v>
      </c>
      <c r="E146" s="207" t="s">
        <v>83</v>
      </c>
      <c r="F146" s="256" t="s">
        <v>66</v>
      </c>
      <c r="G146" s="208">
        <v>319000</v>
      </c>
      <c r="H146" s="209"/>
      <c r="I146" s="208"/>
      <c r="J146" s="208"/>
      <c r="K146" s="208">
        <f t="shared" si="8"/>
        <v>319000</v>
      </c>
      <c r="L146" s="208"/>
      <c r="M146" s="208">
        <f t="shared" si="9"/>
        <v>0</v>
      </c>
      <c r="N146" s="206"/>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row>
    <row r="147" spans="2:123" s="94" customFormat="1" ht="79.5" customHeight="1">
      <c r="B147" s="256">
        <v>5</v>
      </c>
      <c r="C147" s="207" t="s">
        <v>301</v>
      </c>
      <c r="D147" s="206" t="s">
        <v>306</v>
      </c>
      <c r="E147" s="207" t="s">
        <v>83</v>
      </c>
      <c r="F147" s="256" t="s">
        <v>66</v>
      </c>
      <c r="G147" s="208">
        <v>2000000</v>
      </c>
      <c r="H147" s="209"/>
      <c r="I147" s="208"/>
      <c r="J147" s="208">
        <v>2000000</v>
      </c>
      <c r="K147" s="208">
        <f t="shared" si="8"/>
        <v>0</v>
      </c>
      <c r="L147" s="208"/>
      <c r="M147" s="133">
        <f t="shared" si="9"/>
        <v>2000000</v>
      </c>
      <c r="N147" s="210"/>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c r="CP147" s="212"/>
      <c r="CQ147" s="212"/>
      <c r="CR147" s="212"/>
      <c r="CS147" s="212"/>
      <c r="CT147" s="212"/>
      <c r="CU147" s="212"/>
      <c r="CV147" s="212"/>
      <c r="CW147" s="212"/>
      <c r="CX147" s="212"/>
      <c r="CY147" s="212"/>
      <c r="CZ147" s="212"/>
      <c r="DA147" s="212"/>
      <c r="DB147" s="212"/>
      <c r="DC147" s="212"/>
      <c r="DD147" s="212"/>
      <c r="DE147" s="212"/>
      <c r="DF147" s="212"/>
      <c r="DG147" s="212"/>
      <c r="DH147" s="212"/>
      <c r="DI147" s="212"/>
      <c r="DJ147" s="212"/>
      <c r="DK147" s="212"/>
      <c r="DL147" s="212"/>
      <c r="DM147" s="212"/>
      <c r="DN147" s="212"/>
      <c r="DO147" s="212"/>
      <c r="DP147" s="212"/>
      <c r="DQ147" s="212"/>
      <c r="DR147" s="212"/>
      <c r="DS147" s="212"/>
    </row>
    <row r="148" spans="2:123" s="94" customFormat="1" ht="110.25" customHeight="1">
      <c r="B148" s="256">
        <v>6</v>
      </c>
      <c r="C148" s="206" t="s">
        <v>305</v>
      </c>
      <c r="D148" s="206" t="s">
        <v>307</v>
      </c>
      <c r="E148" s="207" t="s">
        <v>83</v>
      </c>
      <c r="F148" s="256" t="s">
        <v>66</v>
      </c>
      <c r="G148" s="208">
        <v>1200000</v>
      </c>
      <c r="H148" s="209"/>
      <c r="I148" s="208"/>
      <c r="J148" s="208">
        <v>1200000</v>
      </c>
      <c r="K148" s="208">
        <f t="shared" si="8"/>
        <v>0</v>
      </c>
      <c r="L148" s="208"/>
      <c r="M148" s="133">
        <f t="shared" si="9"/>
        <v>1200000</v>
      </c>
      <c r="N148" s="210"/>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c r="DP148" s="212"/>
      <c r="DQ148" s="212"/>
      <c r="DR148" s="212"/>
      <c r="DS148" s="212"/>
    </row>
    <row r="149" spans="2:123" s="175" customFormat="1" ht="54.75" customHeight="1" hidden="1">
      <c r="B149" s="184">
        <v>5</v>
      </c>
      <c r="C149" s="178" t="s">
        <v>112</v>
      </c>
      <c r="D149" s="176" t="s">
        <v>113</v>
      </c>
      <c r="E149" s="187">
        <v>3719800</v>
      </c>
      <c r="F149" s="184" t="s">
        <v>66</v>
      </c>
      <c r="G149" s="185"/>
      <c r="H149" s="186"/>
      <c r="I149" s="185"/>
      <c r="J149" s="185"/>
      <c r="K149" s="185">
        <f t="shared" si="8"/>
        <v>0</v>
      </c>
      <c r="L149" s="185"/>
      <c r="M149" s="174">
        <f t="shared" si="9"/>
        <v>0</v>
      </c>
      <c r="N149" s="178"/>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row>
    <row r="150" spans="2:123" s="183" customFormat="1" ht="73.5" customHeight="1" hidden="1">
      <c r="B150" s="182">
        <v>4</v>
      </c>
      <c r="C150" s="188" t="s">
        <v>158</v>
      </c>
      <c r="D150" s="176" t="s">
        <v>232</v>
      </c>
      <c r="E150" s="179" t="s">
        <v>83</v>
      </c>
      <c r="F150" s="182" t="s">
        <v>66</v>
      </c>
      <c r="G150" s="180"/>
      <c r="H150" s="181"/>
      <c r="I150" s="180"/>
      <c r="J150" s="180"/>
      <c r="K150" s="180">
        <f t="shared" si="8"/>
        <v>0</v>
      </c>
      <c r="L150" s="180"/>
      <c r="M150" s="174">
        <f t="shared" si="9"/>
        <v>0</v>
      </c>
      <c r="N150" s="189"/>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c r="BY150" s="190"/>
      <c r="BZ150" s="190"/>
      <c r="CA150" s="190"/>
      <c r="CB150" s="190"/>
      <c r="CC150" s="190"/>
      <c r="CD150" s="190"/>
      <c r="CE150" s="190"/>
      <c r="CF150" s="190"/>
      <c r="CG150" s="190"/>
      <c r="CH150" s="190"/>
      <c r="CI150" s="190"/>
      <c r="CJ150" s="190"/>
      <c r="CK150" s="190"/>
      <c r="CL150" s="190"/>
      <c r="CM150" s="190"/>
      <c r="CN150" s="190"/>
      <c r="CO150" s="190"/>
      <c r="CP150" s="190"/>
      <c r="CQ150" s="190"/>
      <c r="CR150" s="190"/>
      <c r="CS150" s="190"/>
      <c r="CT150" s="190"/>
      <c r="CU150" s="190"/>
      <c r="CV150" s="190"/>
      <c r="CW150" s="190"/>
      <c r="CX150" s="190"/>
      <c r="CY150" s="190"/>
      <c r="CZ150" s="190"/>
      <c r="DA150" s="190"/>
      <c r="DB150" s="190"/>
      <c r="DC150" s="190"/>
      <c r="DD150" s="190"/>
      <c r="DE150" s="190"/>
      <c r="DF150" s="190"/>
      <c r="DG150" s="190"/>
      <c r="DH150" s="190"/>
      <c r="DI150" s="190"/>
      <c r="DJ150" s="190"/>
      <c r="DK150" s="190"/>
      <c r="DL150" s="190"/>
      <c r="DM150" s="190"/>
      <c r="DN150" s="190"/>
      <c r="DO150" s="190"/>
      <c r="DP150" s="190"/>
      <c r="DQ150" s="190"/>
      <c r="DR150" s="190"/>
      <c r="DS150" s="190"/>
    </row>
    <row r="151" spans="2:123" s="183" customFormat="1" ht="117" customHeight="1" hidden="1">
      <c r="B151" s="182">
        <v>5</v>
      </c>
      <c r="C151" s="191" t="s">
        <v>157</v>
      </c>
      <c r="D151" s="176" t="s">
        <v>233</v>
      </c>
      <c r="E151" s="179" t="s">
        <v>83</v>
      </c>
      <c r="F151" s="182" t="s">
        <v>66</v>
      </c>
      <c r="G151" s="180"/>
      <c r="H151" s="181"/>
      <c r="I151" s="180"/>
      <c r="J151" s="180"/>
      <c r="K151" s="180">
        <f t="shared" si="8"/>
        <v>0</v>
      </c>
      <c r="L151" s="180"/>
      <c r="M151" s="174">
        <f t="shared" si="9"/>
        <v>0</v>
      </c>
      <c r="N151" s="189"/>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c r="DN151" s="190"/>
      <c r="DO151" s="190"/>
      <c r="DP151" s="190"/>
      <c r="DQ151" s="190"/>
      <c r="DR151" s="190"/>
      <c r="DS151" s="190"/>
    </row>
    <row r="152" spans="2:123" s="94" customFormat="1" ht="88.5" customHeight="1">
      <c r="B152" s="256">
        <v>7</v>
      </c>
      <c r="C152" s="264" t="s">
        <v>302</v>
      </c>
      <c r="D152" s="206" t="s">
        <v>303</v>
      </c>
      <c r="E152" s="207" t="s">
        <v>83</v>
      </c>
      <c r="F152" s="256" t="s">
        <v>66</v>
      </c>
      <c r="G152" s="208">
        <v>5000</v>
      </c>
      <c r="H152" s="209"/>
      <c r="I152" s="208"/>
      <c r="J152" s="208"/>
      <c r="K152" s="208">
        <f t="shared" si="8"/>
        <v>5000</v>
      </c>
      <c r="L152" s="208"/>
      <c r="M152" s="133">
        <f t="shared" si="9"/>
        <v>0</v>
      </c>
      <c r="N152" s="265"/>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c r="CF152" s="266"/>
      <c r="CG152" s="266"/>
      <c r="CH152" s="266"/>
      <c r="CI152" s="266"/>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6"/>
      <c r="DF152" s="266"/>
      <c r="DG152" s="266"/>
      <c r="DH152" s="266"/>
      <c r="DI152" s="266"/>
      <c r="DJ152" s="266"/>
      <c r="DK152" s="266"/>
      <c r="DL152" s="266"/>
      <c r="DM152" s="266"/>
      <c r="DN152" s="266"/>
      <c r="DO152" s="266"/>
      <c r="DP152" s="266"/>
      <c r="DQ152" s="266"/>
      <c r="DR152" s="266"/>
      <c r="DS152" s="266"/>
    </row>
    <row r="153" spans="2:123" s="94" customFormat="1" ht="43.5" customHeight="1">
      <c r="B153" s="147"/>
      <c r="C153" s="148" t="s">
        <v>86</v>
      </c>
      <c r="D153" s="135"/>
      <c r="E153" s="135" t="s">
        <v>227</v>
      </c>
      <c r="F153" s="149" t="s">
        <v>227</v>
      </c>
      <c r="G153" s="150">
        <f>G143+G144+G145+G147+G148+G152</f>
        <v>3610500</v>
      </c>
      <c r="H153" s="151"/>
      <c r="I153" s="150"/>
      <c r="J153" s="150">
        <f>J143+J144+J145+J147+J148+J152</f>
        <v>3570000</v>
      </c>
      <c r="K153" s="150">
        <f t="shared" si="8"/>
        <v>40500</v>
      </c>
      <c r="L153" s="150">
        <f>L143+L144+L145+L147+L148+L152</f>
        <v>30645</v>
      </c>
      <c r="M153" s="122">
        <f t="shared" si="9"/>
        <v>3539355</v>
      </c>
      <c r="N153" s="152" t="s">
        <v>227</v>
      </c>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row>
    <row r="154" spans="2:123" s="163" customFormat="1" ht="69" customHeight="1">
      <c r="B154" s="164"/>
      <c r="C154" s="165" t="s">
        <v>85</v>
      </c>
      <c r="D154" s="166"/>
      <c r="E154" s="166" t="s">
        <v>227</v>
      </c>
      <c r="F154" s="167" t="s">
        <v>227</v>
      </c>
      <c r="G154" s="168">
        <f>G153+G141+G130+G110+G81</f>
        <v>146717515</v>
      </c>
      <c r="H154" s="169"/>
      <c r="I154" s="168" t="e">
        <f>I81+I110+I130+I141+#REF!</f>
        <v>#REF!</v>
      </c>
      <c r="J154" s="168">
        <f>J153+J141+J130+J110+J81</f>
        <v>59374819</v>
      </c>
      <c r="K154" s="168">
        <f t="shared" si="8"/>
        <v>87342696</v>
      </c>
      <c r="L154" s="168">
        <f>L153+L141+L130+L110+L81</f>
        <v>2510847</v>
      </c>
      <c r="M154" s="170">
        <f t="shared" si="9"/>
        <v>56863972</v>
      </c>
      <c r="N154" s="171" t="s">
        <v>227</v>
      </c>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c r="CU154" s="162"/>
      <c r="CV154" s="162"/>
      <c r="CW154" s="162"/>
      <c r="CX154" s="162"/>
      <c r="CY154" s="162"/>
      <c r="CZ154" s="162"/>
      <c r="DA154" s="162"/>
      <c r="DB154" s="162"/>
      <c r="DC154" s="162"/>
      <c r="DD154" s="162"/>
      <c r="DE154" s="162"/>
      <c r="DF154" s="162"/>
      <c r="DG154" s="162"/>
      <c r="DH154" s="162"/>
      <c r="DI154" s="162"/>
      <c r="DJ154" s="162"/>
      <c r="DK154" s="162"/>
      <c r="DL154" s="162"/>
      <c r="DM154" s="162"/>
      <c r="DN154" s="162"/>
      <c r="DO154" s="162"/>
      <c r="DP154" s="162"/>
      <c r="DQ154" s="162"/>
      <c r="DR154" s="162"/>
      <c r="DS154" s="162"/>
    </row>
    <row r="155" spans="2:6" ht="30.75">
      <c r="B155" s="64"/>
      <c r="C155" s="66"/>
      <c r="D155" s="70"/>
      <c r="F155" s="64"/>
    </row>
    <row r="156" spans="2:6" ht="30.75">
      <c r="B156" s="64"/>
      <c r="C156" s="66"/>
      <c r="D156" s="70"/>
      <c r="F156" s="64"/>
    </row>
    <row r="157" spans="2:6" ht="30.75">
      <c r="B157" s="64"/>
      <c r="C157" s="66"/>
      <c r="D157" s="70"/>
      <c r="F157" s="64"/>
    </row>
    <row r="158" spans="2:6" ht="30.75">
      <c r="B158" s="64"/>
      <c r="C158" s="66"/>
      <c r="D158" s="70"/>
      <c r="F158" s="64"/>
    </row>
    <row r="160" spans="2:6" ht="30.75">
      <c r="B160" s="279"/>
      <c r="C160" s="279"/>
      <c r="D160" s="279"/>
      <c r="E160" s="279"/>
      <c r="F160" s="279"/>
    </row>
    <row r="161" spans="2:6" ht="30.75">
      <c r="B161" s="279"/>
      <c r="C161" s="279"/>
      <c r="D161" s="279"/>
      <c r="E161" s="279"/>
      <c r="F161" s="279"/>
    </row>
    <row r="162" spans="2:6" ht="30.75">
      <c r="B162" s="279"/>
      <c r="C162" s="279"/>
      <c r="D162" s="279"/>
      <c r="E162" s="279"/>
      <c r="F162" s="279"/>
    </row>
    <row r="163" spans="2:6" ht="30.75">
      <c r="B163" s="279"/>
      <c r="C163" s="279"/>
      <c r="D163" s="279"/>
      <c r="E163" s="279"/>
      <c r="F163" s="279"/>
    </row>
    <row r="164" spans="2:6" ht="30.75">
      <c r="B164" s="279"/>
      <c r="C164" s="279"/>
      <c r="D164" s="279"/>
      <c r="E164" s="279"/>
      <c r="F164" s="279"/>
    </row>
  </sheetData>
  <sheetProtection/>
  <mergeCells count="17">
    <mergeCell ref="B9:B16"/>
    <mergeCell ref="D9:D16"/>
    <mergeCell ref="B160:F164"/>
    <mergeCell ref="C1:K1"/>
    <mergeCell ref="B111:K111"/>
    <mergeCell ref="B142:K142"/>
    <mergeCell ref="B82:K82"/>
    <mergeCell ref="B101:B108"/>
    <mergeCell ref="C101:C108"/>
    <mergeCell ref="D135:D139"/>
    <mergeCell ref="B141:D141"/>
    <mergeCell ref="B131:N131"/>
    <mergeCell ref="D84:D97"/>
    <mergeCell ref="B84:B97"/>
    <mergeCell ref="C84:C97"/>
    <mergeCell ref="D101:D108"/>
    <mergeCell ref="D112:D128"/>
  </mergeCells>
  <printOptions/>
  <pageMargins left="0.07874015748031496" right="0.07874015748031496" top="0.07874015748031496" bottom="0.07874015748031496" header="0.5118110236220472" footer="0.5118110236220472"/>
  <pageSetup horizontalDpi="600" verticalDpi="600" orientation="landscape" paperSize="9" scale="29" r:id="rId1"/>
  <rowBreaks count="6" manualBreakCount="6">
    <brk id="19" max="13" man="1"/>
    <brk id="42" max="13" man="1"/>
    <brk id="77" max="13" man="1"/>
    <brk id="98" max="13" man="1"/>
    <brk id="120" max="13" man="1"/>
    <brk id="133"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85" t="s">
        <v>3</v>
      </c>
      <c r="D1" s="285"/>
      <c r="E1" s="285"/>
      <c r="F1" s="285"/>
      <c r="G1" s="285"/>
      <c r="H1" s="285"/>
      <c r="I1" s="285"/>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2023-03-22T13:38:41Z</cp:lastPrinted>
  <dcterms:created xsi:type="dcterms:W3CDTF">2013-08-21T05:30:05Z</dcterms:created>
  <dcterms:modified xsi:type="dcterms:W3CDTF">2023-05-16T13:31:07Z</dcterms:modified>
  <cp:category/>
  <cp:version/>
  <cp:contentType/>
  <cp:contentStatus/>
</cp:coreProperties>
</file>